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9_9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0_6.bin" ContentType="application/vnd.openxmlformats-officedocument.oleObject"/>
  <Override PartName="/xl/embeddings/oleObject_10_7.bin" ContentType="application/vnd.openxmlformats-officedocument.oleObject"/>
  <Override PartName="/xl/embeddings/oleObject_10_8.bin" ContentType="application/vnd.openxmlformats-officedocument.oleObject"/>
  <Override PartName="/xl/embeddings/oleObject_1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firstSheet="1" activeTab="5"/>
  </bookViews>
  <sheets>
    <sheet name="Main Menu" sheetId="1" r:id="rId1"/>
    <sheet name="Averages" sheetId="2" r:id="rId2"/>
    <sheet name="Averages Ans" sheetId="3" r:id="rId3"/>
    <sheet name="Draw Pie Chart (Simple)" sheetId="4" r:id="rId4"/>
    <sheet name="PCS Ans" sheetId="5" r:id="rId5"/>
    <sheet name="Draw Pie Chart (Harder)" sheetId="6" r:id="rId6"/>
    <sheet name="PCH Ans" sheetId="7" r:id="rId7"/>
    <sheet name="Frequency Table Avg" sheetId="8" r:id="rId8"/>
    <sheet name="FTA Ans" sheetId="9" r:id="rId9"/>
    <sheet name="Grouped Data Questions" sheetId="10" r:id="rId10"/>
    <sheet name="GD Ans" sheetId="11" r:id="rId11"/>
    <sheet name="Scatter Diag Q" sheetId="12" r:id="rId12"/>
    <sheet name="Scatter Diag Q Ans" sheetId="13" r:id="rId13"/>
    <sheet name="Random Numbers" sheetId="14" r:id="rId14"/>
  </sheets>
  <definedNames>
    <definedName name="_xlnm.Print_Area" localSheetId="1">'Averages'!$A$1:$U$10</definedName>
    <definedName name="_xlnm.Print_Area" localSheetId="2">'Averages Ans'!$A$1:$U$22</definedName>
    <definedName name="_xlnm.Print_Area" localSheetId="5">'Draw Pie Chart (Harder)'!$A$1:$I$13</definedName>
    <definedName name="_xlnm.Print_Area" localSheetId="3">'Draw Pie Chart (Simple)'!$A$1:$I$13</definedName>
    <definedName name="_xlnm.Print_Area" localSheetId="7">'Frequency Table Avg'!$A$1:$G$15</definedName>
    <definedName name="_xlnm.Print_Area" localSheetId="8">'FTA Ans'!$A$1:$M$12</definedName>
    <definedName name="_xlnm.Print_Area" localSheetId="10">'GD Ans'!$A$1:$Q$14</definedName>
    <definedName name="_xlnm.Print_Area" localSheetId="9">'Grouped Data Questions'!$A$1:$K$14</definedName>
    <definedName name="_xlnm.Print_Area" localSheetId="6">'PCH Ans'!$A$1:$I$13</definedName>
    <definedName name="_xlnm.Print_Area" localSheetId="4">'PCS Ans'!$A$1:$H$13</definedName>
    <definedName name="_xlnm.Print_Area" localSheetId="11">'Scatter Diag Q'!$A$1:$N$36</definedName>
    <definedName name="_xlnm.Print_Area" localSheetId="12">'Scatter Diag Q Ans'!$A$1:$N$35</definedName>
  </definedNames>
  <calcPr fullCalcOnLoad="1"/>
</workbook>
</file>

<file path=xl/sharedStrings.xml><?xml version="1.0" encoding="utf-8"?>
<sst xmlns="http://schemas.openxmlformats.org/spreadsheetml/2006/main" count="230" uniqueCount="142">
  <si>
    <t>Between 1 &amp; 8</t>
  </si>
  <si>
    <t>Between 1 &amp; 4</t>
  </si>
  <si>
    <t>Pie Chart Simple</t>
  </si>
  <si>
    <t>Method of Travel</t>
  </si>
  <si>
    <t>Bus</t>
  </si>
  <si>
    <t>Cycle</t>
  </si>
  <si>
    <t>Walk</t>
  </si>
  <si>
    <t>Car</t>
  </si>
  <si>
    <t>Favourite Food</t>
  </si>
  <si>
    <t>Burger &amp; Chips</t>
  </si>
  <si>
    <t>Salad</t>
  </si>
  <si>
    <t>Pasta</t>
  </si>
  <si>
    <t>Casserole</t>
  </si>
  <si>
    <t>Favourite Colour</t>
  </si>
  <si>
    <t>Blue</t>
  </si>
  <si>
    <t>Green</t>
  </si>
  <si>
    <t>Red</t>
  </si>
  <si>
    <t>Yellow</t>
  </si>
  <si>
    <t>Favourite type of TV programme</t>
  </si>
  <si>
    <t>Soap</t>
  </si>
  <si>
    <t>Documentary</t>
  </si>
  <si>
    <t>Drama</t>
  </si>
  <si>
    <t>Comedy</t>
  </si>
  <si>
    <t>Find the angles for the Pie Chart and draw it</t>
  </si>
  <si>
    <t>Frequency</t>
  </si>
  <si>
    <t>Angle</t>
  </si>
  <si>
    <t>Starter Menu</t>
  </si>
  <si>
    <t>Pie Chart Simple Questions</t>
  </si>
  <si>
    <t>Pie Chart Harder Questions</t>
  </si>
  <si>
    <t>Averages from Frequency Tables</t>
  </si>
  <si>
    <t>Averages from Grouped Data Tables</t>
  </si>
  <si>
    <t>mid-point</t>
  </si>
  <si>
    <t>Percentage</t>
  </si>
  <si>
    <t>x</t>
  </si>
  <si>
    <t>fx</t>
  </si>
  <si>
    <t>x=</t>
  </si>
  <si>
    <r>
      <t xml:space="preserve">Total </t>
    </r>
    <r>
      <rPr>
        <i/>
        <u val="single"/>
        <sz val="12"/>
        <rFont val="Times New Roman"/>
        <family val="1"/>
      </rPr>
      <t>xf</t>
    </r>
  </si>
  <si>
    <r>
      <t xml:space="preserve">Total </t>
    </r>
    <r>
      <rPr>
        <i/>
        <sz val="12"/>
        <rFont val="Times New Roman"/>
        <family val="1"/>
      </rPr>
      <t>f</t>
    </r>
  </si>
  <si>
    <r>
      <t xml:space="preserve">Total </t>
    </r>
    <r>
      <rPr>
        <i/>
        <sz val="12"/>
        <rFont val="Times New Roman"/>
        <family val="1"/>
      </rPr>
      <t>xf</t>
    </r>
  </si>
  <si>
    <t>&lt;</t>
  </si>
  <si>
    <t>Find the modal group</t>
  </si>
  <si>
    <t>Find the median group</t>
  </si>
  <si>
    <t>Estimate the mean</t>
  </si>
  <si>
    <t>Find the range</t>
  </si>
  <si>
    <t>Modal Group</t>
  </si>
  <si>
    <t>Median Group</t>
  </si>
  <si>
    <t>Range</t>
  </si>
  <si>
    <t>Median Position</t>
  </si>
  <si>
    <t>÷</t>
  </si>
  <si>
    <t>=</t>
  </si>
  <si>
    <r>
      <t>Shoe Size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</si>
  <si>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Frequency (</t>
    </r>
    <r>
      <rPr>
        <i/>
        <sz val="14"/>
        <rFont val="Times New Roman"/>
        <family val="1"/>
      </rPr>
      <t>f</t>
    </r>
    <r>
      <rPr>
        <sz val="14"/>
        <rFont val="Times New Roman"/>
        <family val="1"/>
      </rPr>
      <t>)</t>
    </r>
  </si>
  <si>
    <r>
      <t xml:space="preserve">x </t>
    </r>
    <r>
      <rPr>
        <sz val="14"/>
        <rFont val="Arial"/>
        <family val="2"/>
      </rPr>
      <t xml:space="preserve">x </t>
    </r>
    <r>
      <rPr>
        <i/>
        <sz val="14"/>
        <rFont val="Times New Roman"/>
        <family val="1"/>
      </rPr>
      <t>f</t>
    </r>
  </si>
  <si>
    <r>
      <t xml:space="preserve">Total </t>
    </r>
    <r>
      <rPr>
        <b/>
        <i/>
        <sz val="12"/>
        <rFont val="Times New Roman"/>
        <family val="1"/>
      </rPr>
      <t>xf</t>
    </r>
  </si>
  <si>
    <t>Find the mode</t>
  </si>
  <si>
    <t>Find the median</t>
  </si>
  <si>
    <t>Calculate the mean</t>
  </si>
  <si>
    <t>Mode</t>
  </si>
  <si>
    <t xml:space="preserve">Median </t>
  </si>
  <si>
    <r>
      <t xml:space="preserve">Total </t>
    </r>
    <r>
      <rPr>
        <b/>
        <i/>
        <sz val="12"/>
        <rFont val="Times New Roman"/>
        <family val="1"/>
      </rPr>
      <t>f</t>
    </r>
  </si>
  <si>
    <t>Easy</t>
  </si>
  <si>
    <t>Harder</t>
  </si>
  <si>
    <t>Between 20 and 90</t>
  </si>
  <si>
    <t>Favourite Car</t>
  </si>
  <si>
    <t>Favourite singer</t>
  </si>
  <si>
    <t>Lady Ga Ga</t>
  </si>
  <si>
    <t>Lily Allen</t>
  </si>
  <si>
    <t>Jo McElderry</t>
  </si>
  <si>
    <t>Susan Boyle</t>
  </si>
  <si>
    <t>Rihanna</t>
  </si>
  <si>
    <t>Ford</t>
  </si>
  <si>
    <t>Porsche</t>
  </si>
  <si>
    <t>Fiat</t>
  </si>
  <si>
    <t>BMW</t>
  </si>
  <si>
    <t>Vauxhall</t>
  </si>
  <si>
    <t>Favourite Snack</t>
  </si>
  <si>
    <t>Crisps</t>
  </si>
  <si>
    <t>Chocolate</t>
  </si>
  <si>
    <t>Fruit</t>
  </si>
  <si>
    <t>Biscuit</t>
  </si>
  <si>
    <t>Cake</t>
  </si>
  <si>
    <t>Favourite Sport</t>
  </si>
  <si>
    <t>Football</t>
  </si>
  <si>
    <t>Rugby</t>
  </si>
  <si>
    <t>Netball</t>
  </si>
  <si>
    <t>Hockey</t>
  </si>
  <si>
    <t>Rounders</t>
  </si>
  <si>
    <t>Dog</t>
  </si>
  <si>
    <t>Cat</t>
  </si>
  <si>
    <t>Hamster</t>
  </si>
  <si>
    <t>Fish</t>
  </si>
  <si>
    <t>Rabbit</t>
  </si>
  <si>
    <t>Scatter Diagrams</t>
  </si>
  <si>
    <t xml:space="preserve">Sccatter Diagram </t>
  </si>
  <si>
    <t>Data Set 1</t>
  </si>
  <si>
    <t>Data Set 2</t>
  </si>
  <si>
    <t>Maths Test %</t>
  </si>
  <si>
    <t>Science Test %</t>
  </si>
  <si>
    <t>Plant height</t>
  </si>
  <si>
    <t>Number of leaves</t>
  </si>
  <si>
    <t>Year 10 Test Results</t>
  </si>
  <si>
    <t>Number of minutes exercise in a day and the number of seconds  recovery time from 5 minutes exercise</t>
  </si>
  <si>
    <t>Minutes exercise</t>
  </si>
  <si>
    <t>Seconds recovery time</t>
  </si>
  <si>
    <t>Score in a Maths test</t>
  </si>
  <si>
    <t>Number of days absence</t>
  </si>
  <si>
    <t>Maths test result against the number of days absence in a school year</t>
  </si>
  <si>
    <t>Drawing Scatter Diagrams</t>
  </si>
  <si>
    <t>The Heights of 10 tomato plants and the number of leaves they have</t>
  </si>
  <si>
    <t>Draw a scatter diagram to represent this data</t>
  </si>
  <si>
    <t>Draw the line of best fit</t>
  </si>
  <si>
    <t xml:space="preserve">Estimate the </t>
  </si>
  <si>
    <t xml:space="preserve">if the </t>
  </si>
  <si>
    <t>is</t>
  </si>
  <si>
    <t>Calculating Averages</t>
  </si>
  <si>
    <t>Find the mean, mode, median and range for the following data set</t>
  </si>
  <si>
    <t>,</t>
  </si>
  <si>
    <t>Find the missing value when the mean is</t>
  </si>
  <si>
    <t>Median</t>
  </si>
  <si>
    <t>Mean</t>
  </si>
  <si>
    <t xml:space="preserve">Total = </t>
  </si>
  <si>
    <t>x =</t>
  </si>
  <si>
    <t>9 pieces of data</t>
  </si>
  <si>
    <t xml:space="preserve">Total of 9 pieces of data = </t>
  </si>
  <si>
    <t>×</t>
  </si>
  <si>
    <t xml:space="preserve">Total of the 8 pieces of data that are known = </t>
  </si>
  <si>
    <t>Missing data =</t>
  </si>
  <si>
    <t>-</t>
  </si>
  <si>
    <t xml:space="preserve">x = </t>
  </si>
  <si>
    <t>Averages Questions</t>
  </si>
  <si>
    <t>Instructions</t>
  </si>
  <si>
    <t>As soon as the spreadsheet is opened press</t>
  </si>
  <si>
    <t xml:space="preserve">    'Set Calculation Mode'</t>
  </si>
  <si>
    <t>Press the 'Question' button to go to questions</t>
  </si>
  <si>
    <t xml:space="preserve">    for that topic</t>
  </si>
  <si>
    <t>Press the 'Answer' button for a full worked</t>
  </si>
  <si>
    <t xml:space="preserve">    solution</t>
  </si>
  <si>
    <t xml:space="preserve">Press the 'Print' button for a hard copy of both </t>
  </si>
  <si>
    <t xml:space="preserve">     question and answer</t>
  </si>
  <si>
    <r>
      <rPr>
        <b/>
        <i/>
        <sz val="14"/>
        <color indexed="10"/>
        <rFont val="Comic Sans MS"/>
        <family val="4"/>
      </rPr>
      <t>Always</t>
    </r>
    <r>
      <rPr>
        <sz val="14"/>
        <color indexed="8"/>
        <rFont val="Comic Sans MS"/>
        <family val="4"/>
      </rPr>
      <t xml:space="preserve"> press the 'Reset' button before closing</t>
    </r>
  </si>
  <si>
    <t>otherwise you might find problems with other spreadsheets</t>
  </si>
  <si>
    <t>N.B. Each time you open the spreadsheet the questions will have different values. If you want a record of the worked solutions for a particular question you must print a hard copy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</si>
</sst>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2"/>
      <name val="Comic Sans MS"/>
      <family val="4"/>
    </font>
    <font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Times New Roman"/>
      <family val="1"/>
    </font>
    <font>
      <sz val="12"/>
      <color indexed="9"/>
      <name val="Comic Sans MS"/>
      <family val="4"/>
    </font>
    <font>
      <b/>
      <sz val="12"/>
      <color indexed="12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18"/>
      <color indexed="8"/>
      <name val="Comic Sans MS"/>
      <family val="4"/>
    </font>
    <font>
      <i/>
      <sz val="16"/>
      <color indexed="8"/>
      <name val="Times New Roman"/>
      <family val="1"/>
    </font>
    <font>
      <b/>
      <sz val="14"/>
      <color indexed="8"/>
      <name val="Comic Sans MS"/>
      <family val="4"/>
    </font>
    <font>
      <b/>
      <sz val="9"/>
      <color indexed="12"/>
      <name val="Calibri"/>
      <family val="2"/>
    </font>
    <font>
      <b/>
      <sz val="14"/>
      <color indexed="9"/>
      <name val="Comic Sans MS"/>
      <family val="4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mic Sans MS"/>
      <family val="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omic Sans MS"/>
      <family val="4"/>
    </font>
    <font>
      <i/>
      <sz val="14"/>
      <color theme="1"/>
      <name val="Times New Roman"/>
      <family val="1"/>
    </font>
    <font>
      <sz val="12"/>
      <color theme="0"/>
      <name val="Comic Sans MS"/>
      <family val="4"/>
    </font>
    <font>
      <b/>
      <sz val="12"/>
      <color rgb="FF0000FF"/>
      <name val="Calibri"/>
      <family val="2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sz val="18"/>
      <color theme="1"/>
      <name val="Comic Sans MS"/>
      <family val="4"/>
    </font>
    <font>
      <i/>
      <sz val="16"/>
      <color theme="1"/>
      <name val="Times New Roman"/>
      <family val="1"/>
    </font>
    <font>
      <b/>
      <sz val="14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80" fillId="0" borderId="0" xfId="0" applyFont="1" applyAlignment="1">
      <alignment/>
    </xf>
    <xf numFmtId="0" fontId="0" fillId="33" borderId="0" xfId="0" applyFill="1" applyAlignment="1">
      <alignment/>
    </xf>
    <xf numFmtId="0" fontId="80" fillId="33" borderId="0" xfId="0" applyFont="1" applyFill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/>
    </xf>
    <xf numFmtId="0" fontId="8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80" fillId="33" borderId="0" xfId="0" applyFont="1" applyFill="1" applyAlignment="1">
      <alignment horizontal="center"/>
    </xf>
    <xf numFmtId="0" fontId="2" fillId="0" borderId="0" xfId="55">
      <alignment/>
      <protection/>
    </xf>
    <xf numFmtId="0" fontId="2" fillId="34" borderId="0" xfId="55" applyFill="1" applyBorder="1">
      <alignment/>
      <protection/>
    </xf>
    <xf numFmtId="0" fontId="2" fillId="34" borderId="0" xfId="55" applyFill="1">
      <alignment/>
      <protection/>
    </xf>
    <xf numFmtId="0" fontId="6" fillId="34" borderId="0" xfId="55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left"/>
      <protection/>
    </xf>
    <xf numFmtId="0" fontId="2" fillId="33" borderId="14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5" xfId="55" applyFill="1" applyBorder="1">
      <alignment/>
      <protection/>
    </xf>
    <xf numFmtId="0" fontId="2" fillId="33" borderId="0" xfId="55" applyFill="1">
      <alignment/>
      <protection/>
    </xf>
    <xf numFmtId="0" fontId="6" fillId="33" borderId="14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5" fillId="33" borderId="0" xfId="55" applyFont="1" applyFill="1" applyBorder="1" applyAlignment="1">
      <alignment/>
      <protection/>
    </xf>
    <xf numFmtId="0" fontId="5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3" fillId="33" borderId="19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7" fillId="33" borderId="20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left"/>
      <protection/>
    </xf>
    <xf numFmtId="0" fontId="11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center"/>
      <protection/>
    </xf>
    <xf numFmtId="0" fontId="13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 horizontal="center"/>
      <protection/>
    </xf>
    <xf numFmtId="164" fontId="12" fillId="33" borderId="0" xfId="55" applyNumberFormat="1" applyFont="1" applyFill="1" applyBorder="1" applyAlignment="1">
      <alignment horizontal="center"/>
      <protection/>
    </xf>
    <xf numFmtId="0" fontId="3" fillId="33" borderId="0" xfId="55" applyFont="1" applyFill="1">
      <alignment/>
      <protection/>
    </xf>
    <xf numFmtId="0" fontId="5" fillId="33" borderId="0" xfId="55" applyFont="1" applyFill="1" applyAlignment="1">
      <alignment horizontal="centerContinuous"/>
      <protection/>
    </xf>
    <xf numFmtId="0" fontId="13" fillId="33" borderId="0" xfId="55" applyFont="1" applyFill="1" applyAlignment="1">
      <alignment horizontal="center"/>
      <protection/>
    </xf>
    <xf numFmtId="0" fontId="2" fillId="33" borderId="14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7" fillId="33" borderId="22" xfId="55" applyFont="1" applyFill="1" applyBorder="1" applyAlignment="1">
      <alignment horizontal="center"/>
      <protection/>
    </xf>
    <xf numFmtId="0" fontId="81" fillId="33" borderId="14" xfId="55" applyFont="1" applyFill="1" applyBorder="1">
      <alignment/>
      <protection/>
    </xf>
    <xf numFmtId="0" fontId="81" fillId="33" borderId="0" xfId="55" applyFont="1" applyFill="1" applyBorder="1">
      <alignment/>
      <protection/>
    </xf>
    <xf numFmtId="0" fontId="82" fillId="33" borderId="0" xfId="55" applyFont="1" applyFill="1" applyBorder="1">
      <alignment/>
      <protection/>
    </xf>
    <xf numFmtId="0" fontId="82" fillId="33" borderId="0" xfId="55" applyFont="1" applyFill="1" applyBorder="1" applyAlignment="1">
      <alignment horizontal="center"/>
      <protection/>
    </xf>
    <xf numFmtId="0" fontId="82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right"/>
      <protection/>
    </xf>
    <xf numFmtId="0" fontId="7" fillId="33" borderId="0" xfId="55" applyFont="1" applyFill="1" applyBorder="1">
      <alignment/>
      <protection/>
    </xf>
    <xf numFmtId="1" fontId="3" fillId="33" borderId="0" xfId="55" applyNumberFormat="1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/>
      <protection/>
    </xf>
    <xf numFmtId="0" fontId="83" fillId="33" borderId="0" xfId="55" applyFont="1" applyFill="1" applyBorder="1">
      <alignment/>
      <protection/>
    </xf>
    <xf numFmtId="0" fontId="0" fillId="33" borderId="10" xfId="0" applyFont="1" applyFill="1" applyBorder="1" applyAlignment="1">
      <alignment horizontal="center"/>
    </xf>
    <xf numFmtId="0" fontId="19" fillId="34" borderId="10" xfId="55" applyFont="1" applyFill="1" applyBorder="1" applyAlignment="1">
      <alignment horizontal="center" wrapText="1"/>
      <protection/>
    </xf>
    <xf numFmtId="0" fontId="18" fillId="34" borderId="0" xfId="55" applyFont="1" applyFill="1" applyBorder="1" applyAlignment="1" quotePrefix="1">
      <alignment horizontal="center"/>
      <protection/>
    </xf>
    <xf numFmtId="0" fontId="18" fillId="34" borderId="10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center"/>
      <protection/>
    </xf>
    <xf numFmtId="0" fontId="0" fillId="33" borderId="23" xfId="0" applyFont="1" applyFill="1" applyBorder="1" applyAlignment="1">
      <alignment horizontal="center"/>
    </xf>
    <xf numFmtId="0" fontId="19" fillId="34" borderId="0" xfId="55" applyFont="1" applyFill="1" applyBorder="1" applyAlignment="1">
      <alignment horizontal="center" wrapText="1"/>
      <protection/>
    </xf>
    <xf numFmtId="0" fontId="20" fillId="34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left" wrapText="1"/>
      <protection/>
    </xf>
    <xf numFmtId="0" fontId="18" fillId="34" borderId="21" xfId="55" applyFont="1" applyFill="1" applyBorder="1" applyAlignment="1">
      <alignment horizontal="center"/>
      <protection/>
    </xf>
    <xf numFmtId="0" fontId="18" fillId="33" borderId="23" xfId="55" applyFont="1" applyFill="1" applyBorder="1" applyAlignment="1">
      <alignment horizontal="left" vertical="top"/>
      <protection/>
    </xf>
    <xf numFmtId="0" fontId="12" fillId="33" borderId="0" xfId="55" applyFont="1" applyFill="1" applyBorder="1" applyAlignment="1">
      <alignment horizontal="center" wrapText="1"/>
      <protection/>
    </xf>
    <xf numFmtId="164" fontId="24" fillId="33" borderId="0" xfId="55" applyNumberFormat="1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right"/>
      <protection/>
    </xf>
    <xf numFmtId="0" fontId="82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 wrapText="1"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26" fillId="33" borderId="0" xfId="55" applyFont="1" applyFill="1" applyBorder="1" applyAlignment="1">
      <alignment horizontal="left"/>
      <protection/>
    </xf>
    <xf numFmtId="1" fontId="80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14" fillId="33" borderId="0" xfId="55" applyFont="1" applyFill="1" applyBorder="1" applyAlignment="1">
      <alignment horizontal="center"/>
      <protection/>
    </xf>
    <xf numFmtId="0" fontId="26" fillId="33" borderId="0" xfId="55" applyFont="1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3" xfId="55" applyFill="1" applyBorder="1">
      <alignment/>
      <protection/>
    </xf>
    <xf numFmtId="0" fontId="5" fillId="34" borderId="15" xfId="55" applyFont="1" applyFill="1" applyBorder="1">
      <alignment/>
      <protection/>
    </xf>
    <xf numFmtId="0" fontId="18" fillId="34" borderId="14" xfId="55" applyFont="1" applyFill="1" applyBorder="1" applyAlignment="1" quotePrefix="1">
      <alignment horizontal="center"/>
      <protection/>
    </xf>
    <xf numFmtId="0" fontId="19" fillId="34" borderId="15" xfId="55" applyFont="1" applyFill="1" applyBorder="1" applyAlignment="1">
      <alignment horizontal="center" wrapText="1"/>
      <protection/>
    </xf>
    <xf numFmtId="0" fontId="18" fillId="34" borderId="15" xfId="55" applyFont="1" applyFill="1" applyBorder="1" applyAlignment="1">
      <alignment horizontal="center"/>
      <protection/>
    </xf>
    <xf numFmtId="0" fontId="18" fillId="33" borderId="15" xfId="55" applyFont="1" applyFill="1" applyBorder="1" applyAlignment="1">
      <alignment horizontal="center"/>
      <protection/>
    </xf>
    <xf numFmtId="0" fontId="3" fillId="33" borderId="14" xfId="55" applyFont="1" applyFill="1" applyBorder="1">
      <alignment/>
      <protection/>
    </xf>
    <xf numFmtId="0" fontId="2" fillId="34" borderId="16" xfId="55" applyFill="1" applyBorder="1">
      <alignment/>
      <protection/>
    </xf>
    <xf numFmtId="0" fontId="2" fillId="34" borderId="17" xfId="55" applyFill="1" applyBorder="1">
      <alignment/>
      <protection/>
    </xf>
    <xf numFmtId="0" fontId="2" fillId="34" borderId="18" xfId="55" applyFill="1" applyBorder="1">
      <alignment/>
      <protection/>
    </xf>
    <xf numFmtId="0" fontId="2" fillId="33" borderId="11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0" fillId="33" borderId="12" xfId="0" applyFill="1" applyBorder="1" applyAlignment="1">
      <alignment horizontal="left"/>
    </xf>
    <xf numFmtId="0" fontId="2" fillId="33" borderId="12" xfId="55" applyFill="1" applyBorder="1">
      <alignment/>
      <protection/>
    </xf>
    <xf numFmtId="0" fontId="6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15" xfId="55" applyFont="1" applyFill="1" applyBorder="1">
      <alignment/>
      <protection/>
    </xf>
    <xf numFmtId="0" fontId="64" fillId="33" borderId="14" xfId="0" applyFont="1" applyFill="1" applyBorder="1" applyAlignment="1">
      <alignment horizontal="center"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0" fontId="3" fillId="33" borderId="17" xfId="55" applyFont="1" applyFill="1" applyBorder="1">
      <alignment/>
      <protection/>
    </xf>
    <xf numFmtId="0" fontId="3" fillId="33" borderId="18" xfId="55" applyFont="1" applyFill="1" applyBorder="1">
      <alignment/>
      <protection/>
    </xf>
    <xf numFmtId="0" fontId="5" fillId="33" borderId="0" xfId="55" applyFont="1" applyFill="1" applyBorder="1" applyAlignment="1">
      <alignment horizontal="centerContinuous"/>
      <protection/>
    </xf>
    <xf numFmtId="0" fontId="86" fillId="33" borderId="0" xfId="0" applyFont="1" applyFill="1" applyAlignment="1">
      <alignment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80" fillId="2" borderId="11" xfId="0" applyFont="1" applyFill="1" applyBorder="1" applyAlignment="1">
      <alignment/>
    </xf>
    <xf numFmtId="0" fontId="80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80" fillId="2" borderId="16" xfId="0" applyFont="1" applyFill="1" applyBorder="1" applyAlignment="1">
      <alignment/>
    </xf>
    <xf numFmtId="0" fontId="80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80" fillId="2" borderId="14" xfId="0" applyFont="1" applyFill="1" applyBorder="1" applyAlignment="1">
      <alignment/>
    </xf>
    <xf numFmtId="0" fontId="8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86" fillId="33" borderId="11" xfId="0" applyFont="1" applyFill="1" applyBorder="1" applyAlignment="1">
      <alignment/>
    </xf>
    <xf numFmtId="0" fontId="86" fillId="33" borderId="13" xfId="0" applyFont="1" applyFill="1" applyBorder="1" applyAlignment="1">
      <alignment/>
    </xf>
    <xf numFmtId="0" fontId="86" fillId="33" borderId="14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86" fillId="33" borderId="15" xfId="0" applyFont="1" applyFill="1" applyBorder="1" applyAlignment="1">
      <alignment/>
    </xf>
    <xf numFmtId="0" fontId="86" fillId="33" borderId="0" xfId="0" applyFont="1" applyFill="1" applyBorder="1" applyAlignment="1">
      <alignment horizontal="center"/>
    </xf>
    <xf numFmtId="0" fontId="86" fillId="33" borderId="15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8" fillId="33" borderId="15" xfId="0" applyFont="1" applyFill="1" applyBorder="1" applyAlignment="1">
      <alignment horizontal="center"/>
    </xf>
    <xf numFmtId="0" fontId="86" fillId="33" borderId="16" xfId="0" applyFont="1" applyFill="1" applyBorder="1" applyAlignment="1">
      <alignment/>
    </xf>
    <xf numFmtId="0" fontId="86" fillId="33" borderId="17" xfId="0" applyFont="1" applyFill="1" applyBorder="1" applyAlignment="1">
      <alignment/>
    </xf>
    <xf numFmtId="0" fontId="86" fillId="33" borderId="18" xfId="0" applyFont="1" applyFill="1" applyBorder="1" applyAlignment="1">
      <alignment/>
    </xf>
    <xf numFmtId="0" fontId="89" fillId="0" borderId="11" xfId="0" applyFont="1" applyBorder="1" applyAlignment="1">
      <alignment horizontal="center"/>
    </xf>
    <xf numFmtId="0" fontId="86" fillId="33" borderId="12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88" fillId="33" borderId="0" xfId="0" applyFont="1" applyFill="1" applyBorder="1" applyAlignment="1">
      <alignment horizontal="center"/>
    </xf>
    <xf numFmtId="2" fontId="86" fillId="33" borderId="0" xfId="0" applyNumberFormat="1" applyFont="1" applyFill="1" applyBorder="1" applyAlignment="1">
      <alignment horizontal="center"/>
    </xf>
    <xf numFmtId="0" fontId="87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8" fillId="33" borderId="0" xfId="55" applyFont="1" applyFill="1" applyBorder="1">
      <alignment/>
      <protection/>
    </xf>
    <xf numFmtId="0" fontId="25" fillId="33" borderId="0" xfId="55" applyFont="1" applyFill="1" applyBorder="1">
      <alignment/>
      <protection/>
    </xf>
    <xf numFmtId="0" fontId="15" fillId="33" borderId="0" xfId="55" applyFont="1" applyFill="1" applyBorder="1" applyAlignment="1">
      <alignment/>
      <protection/>
    </xf>
    <xf numFmtId="0" fontId="17" fillId="33" borderId="0" xfId="55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15" fillId="33" borderId="15" xfId="55" applyFont="1" applyFill="1" applyBorder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18" fillId="33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left" vertical="center"/>
      <protection/>
    </xf>
    <xf numFmtId="0" fontId="2" fillId="0" borderId="0" xfId="55" applyBorder="1">
      <alignment/>
      <protection/>
    </xf>
    <xf numFmtId="0" fontId="8" fillId="33" borderId="14" xfId="55" applyFont="1" applyFill="1" applyBorder="1" applyAlignment="1">
      <alignment horizontal="center"/>
      <protection/>
    </xf>
    <xf numFmtId="0" fontId="23" fillId="33" borderId="0" xfId="55" applyFont="1" applyFill="1" applyBorder="1" applyAlignment="1">
      <alignment horizontal="center"/>
      <protection/>
    </xf>
    <xf numFmtId="0" fontId="2" fillId="0" borderId="0" xfId="55" applyBorder="1" applyAlignment="1">
      <alignment horizontal="right"/>
      <protection/>
    </xf>
    <xf numFmtId="0" fontId="11" fillId="33" borderId="16" xfId="55" applyFont="1" applyFill="1" applyBorder="1">
      <alignment/>
      <protection/>
    </xf>
    <xf numFmtId="0" fontId="4" fillId="33" borderId="17" xfId="55" applyFont="1" applyFill="1" applyBorder="1" applyAlignment="1">
      <alignment horizontal="left"/>
      <protection/>
    </xf>
    <xf numFmtId="0" fontId="24" fillId="33" borderId="17" xfId="55" applyFont="1" applyFill="1" applyBorder="1" applyAlignment="1">
      <alignment horizontal="center"/>
      <protection/>
    </xf>
    <xf numFmtId="0" fontId="14" fillId="33" borderId="17" xfId="55" applyFont="1" applyFill="1" applyBorder="1" applyAlignment="1">
      <alignment horizontal="center"/>
      <protection/>
    </xf>
    <xf numFmtId="164" fontId="12" fillId="33" borderId="17" xfId="55" applyNumberFormat="1" applyFont="1" applyFill="1" applyBorder="1" applyAlignment="1">
      <alignment horizontal="center"/>
      <protection/>
    </xf>
    <xf numFmtId="0" fontId="81" fillId="33" borderId="12" xfId="55" applyFont="1" applyFill="1" applyBorder="1">
      <alignment/>
      <protection/>
    </xf>
    <xf numFmtId="0" fontId="2" fillId="33" borderId="0" xfId="55" applyFill="1" applyBorder="1" applyAlignment="1">
      <alignment horizontal="left"/>
      <protection/>
    </xf>
    <xf numFmtId="0" fontId="16" fillId="33" borderId="0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13" fillId="33" borderId="17" xfId="55" applyFont="1" applyFill="1" applyBorder="1" applyAlignment="1">
      <alignment horizontal="center"/>
      <protection/>
    </xf>
    <xf numFmtId="0" fontId="2" fillId="33" borderId="18" xfId="55" applyFill="1" applyBorder="1">
      <alignment/>
      <protection/>
    </xf>
    <xf numFmtId="0" fontId="84" fillId="33" borderId="0" xfId="0" applyFont="1" applyFill="1" applyBorder="1" applyAlignment="1">
      <alignment/>
    </xf>
    <xf numFmtId="0" fontId="90" fillId="33" borderId="0" xfId="0" applyFont="1" applyFill="1" applyBorder="1" applyAlignment="1">
      <alignment/>
    </xf>
    <xf numFmtId="0" fontId="84" fillId="33" borderId="0" xfId="0" applyFont="1" applyFill="1" applyBorder="1" applyAlignment="1">
      <alignment horizontal="right"/>
    </xf>
    <xf numFmtId="0" fontId="85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0" fillId="33" borderId="0" xfId="0" applyFont="1" applyFill="1" applyAlignment="1">
      <alignment horizontal="center"/>
    </xf>
    <xf numFmtId="0" fontId="92" fillId="33" borderId="17" xfId="0" applyFont="1" applyFill="1" applyBorder="1" applyAlignment="1">
      <alignment horizontal="center"/>
    </xf>
    <xf numFmtId="0" fontId="80" fillId="35" borderId="0" xfId="0" applyFont="1" applyFill="1" applyAlignment="1">
      <alignment horizontal="center" wrapText="1"/>
    </xf>
    <xf numFmtId="0" fontId="80" fillId="33" borderId="12" xfId="0" applyFont="1" applyFill="1" applyBorder="1" applyAlignment="1">
      <alignment horizontal="center"/>
    </xf>
    <xf numFmtId="2" fontId="86" fillId="33" borderId="0" xfId="0" applyNumberFormat="1" applyFont="1" applyFill="1" applyBorder="1" applyAlignment="1">
      <alignment horizontal="center"/>
    </xf>
    <xf numFmtId="2" fontId="93" fillId="33" borderId="0" xfId="0" applyNumberFormat="1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18" fillId="34" borderId="12" xfId="55" applyFont="1" applyFill="1" applyBorder="1" applyAlignment="1">
      <alignment horizontal="left" wrapText="1"/>
      <protection/>
    </xf>
    <xf numFmtId="0" fontId="20" fillId="34" borderId="21" xfId="55" applyFont="1" applyFill="1" applyBorder="1" applyAlignment="1">
      <alignment horizontal="center" vertical="center"/>
      <protection/>
    </xf>
    <xf numFmtId="0" fontId="20" fillId="34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91" fillId="33" borderId="0" xfId="0" applyFont="1" applyFill="1" applyBorder="1" applyAlignment="1">
      <alignment horizontal="center"/>
    </xf>
    <xf numFmtId="0" fontId="9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625"/>
          <c:y val="-0.02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835"/>
          <c:y val="0.179"/>
          <c:w val="0.428"/>
          <c:h val="0.779"/>
        </c:manualLayout>
      </c:layout>
      <c:pieChart>
        <c:varyColors val="1"/>
        <c:ser>
          <c:idx val="0"/>
          <c:order val="0"/>
          <c:tx>
            <c:strRef>
              <c:f>'Draw Pie Chart (Simple)'!$B$4</c:f>
              <c:strCache>
                <c:ptCount val="1"/>
                <c:pt idx="0">
                  <c:v>Favourite Food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cat>
            <c:strRef>
              <c:f>'Draw Pie Chart (Simple)'!$B$5:$B$8</c:f>
              <c:strCache/>
            </c:strRef>
          </c:cat>
          <c:val>
            <c:numRef>
              <c:f>'Draw Pie Chart (Simple)'!$C$5:$C$8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'PCS Ans'!$B$5:$B$8</c:f>
              <c:strCache/>
            </c:strRef>
          </c:cat>
          <c:val>
            <c:numRef>
              <c:f>'PCS Ans'!$D$5:$D$8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95"/>
          <c:y val="0.174"/>
          <c:w val="0.478"/>
          <c:h val="0.785"/>
        </c:manualLayout>
      </c:layout>
      <c:pieChart>
        <c:varyColors val="1"/>
        <c:ser>
          <c:idx val="0"/>
          <c:order val="0"/>
          <c:tx>
            <c:strRef>
              <c:f>'Draw Pie Chart (Harder)'!$B$4</c:f>
              <c:strCache>
                <c:ptCount val="1"/>
                <c:pt idx="0">
                  <c:v>Favourite type of TV programme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cat>
            <c:strRef>
              <c:f>'Draw Pie Chart (Harder)'!$B$5:$B$8</c:f>
              <c:strCache/>
            </c:strRef>
          </c:cat>
          <c:val>
            <c:numRef>
              <c:f>'Draw Pie Chart (Harder)'!$C$5:$C$8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775"/>
          <c:y val="0.15975"/>
          <c:w val="0.408"/>
          <c:h val="0.6695"/>
        </c:manualLayout>
      </c:layout>
      <c:pieChart>
        <c:varyColors val="1"/>
        <c:ser>
          <c:idx val="0"/>
          <c:order val="0"/>
          <c:tx>
            <c:strRef>
              <c:f>'PCH Ans'!$B$4</c:f>
              <c:strCache>
                <c:ptCount val="1"/>
                <c:pt idx="0">
                  <c:v>Favourite type of TV programme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'PCH Ans'!$B$5:$B$9</c:f>
              <c:strCache/>
            </c:strRef>
          </c:cat>
          <c:val>
            <c:numRef>
              <c:f>'PCH Ans'!$C$5:$C$9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Q'!$B$4</c:f>
              <c:numCache/>
            </c:numRef>
          </c:yVal>
          <c:smooth val="0"/>
        </c:ser>
        <c:axId val="3621515"/>
        <c:axId val="32593636"/>
      </c:scatterChart>
      <c:valAx>
        <c:axId val="362151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2593636"/>
        <c:crosses val="autoZero"/>
        <c:crossBetween val="midCat"/>
        <c:dispUnits/>
        <c:majorUnit val="10"/>
        <c:minorUnit val="2"/>
      </c:valAx>
      <c:valAx>
        <c:axId val="325936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3621515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Q Ans'!$B$4</c:f>
              <c:numCache/>
            </c:numRef>
          </c:yVal>
          <c:smooth val="0"/>
        </c:ser>
        <c:ser>
          <c:idx val="1"/>
          <c:order val="1"/>
          <c:tx>
            <c:strRef>
              <c:f>'Scatter Diag Q Ans'!$B$4</c:f>
              <c:strCache>
                <c:ptCount val="1"/>
                <c:pt idx="0">
                  <c:v>Year 10 Test Results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Diag Q Ans'!$C$6:$L$6</c:f>
              <c:numCache/>
            </c:numRef>
          </c:xVal>
          <c:yVal>
            <c:numRef>
              <c:f>'Scatter Diag Q Ans'!$C$7:$L$7</c:f>
              <c:numCache/>
            </c:numRef>
          </c:yVal>
          <c:smooth val="0"/>
        </c:ser>
        <c:axId val="24907269"/>
        <c:axId val="22838830"/>
      </c:scatterChart>
      <c:valAx>
        <c:axId val="2490726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2838830"/>
        <c:crosses val="autoZero"/>
        <c:crossBetween val="midCat"/>
        <c:dispUnits/>
        <c:majorUnit val="10"/>
        <c:minorUnit val="2"/>
      </c:valAx>
      <c:valAx>
        <c:axId val="228388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24907269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8</xdr:col>
      <xdr:colOff>57150</xdr:colOff>
      <xdr:row>6</xdr:row>
      <xdr:rowOff>0</xdr:rowOff>
    </xdr:to>
    <xdr:sp macro="[0]!PieChartSQuestion">
      <xdr:nvSpPr>
        <xdr:cNvPr id="1" name="Rounded Rectangle 1"/>
        <xdr:cNvSpPr>
          <a:spLocks/>
        </xdr:cNvSpPr>
      </xdr:nvSpPr>
      <xdr:spPr>
        <a:xfrm>
          <a:off x="4057650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5</xdr:row>
      <xdr:rowOff>0</xdr:rowOff>
    </xdr:from>
    <xdr:to>
      <xdr:col>9</xdr:col>
      <xdr:colOff>219075</xdr:colOff>
      <xdr:row>6</xdr:row>
      <xdr:rowOff>0</xdr:rowOff>
    </xdr:to>
    <xdr:sp macro="[0]!PieChartSAnswer">
      <xdr:nvSpPr>
        <xdr:cNvPr id="2" name="Rounded Rectangle 2"/>
        <xdr:cNvSpPr>
          <a:spLocks/>
        </xdr:cNvSpPr>
      </xdr:nvSpPr>
      <xdr:spPr>
        <a:xfrm>
          <a:off x="4829175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4</xdr:row>
      <xdr:rowOff>95250</xdr:rowOff>
    </xdr:from>
    <xdr:to>
      <xdr:col>10</xdr:col>
      <xdr:colOff>438150</xdr:colOff>
      <xdr:row>5</xdr:row>
      <xdr:rowOff>266700</xdr:rowOff>
    </xdr:to>
    <xdr:sp macro="[0]!PrintPCS">
      <xdr:nvSpPr>
        <xdr:cNvPr id="3" name="Rounded Rectangle 3"/>
        <xdr:cNvSpPr>
          <a:spLocks/>
        </xdr:cNvSpPr>
      </xdr:nvSpPr>
      <xdr:spPr>
        <a:xfrm>
          <a:off x="5657850" y="125730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6</xdr:row>
      <xdr:rowOff>114300</xdr:rowOff>
    </xdr:from>
    <xdr:to>
      <xdr:col>8</xdr:col>
      <xdr:colOff>57150</xdr:colOff>
      <xdr:row>8</xdr:row>
      <xdr:rowOff>0</xdr:rowOff>
    </xdr:to>
    <xdr:sp macro="[0]!PieChartHQuestion">
      <xdr:nvSpPr>
        <xdr:cNvPr id="4" name="Rounded Rectangle 4"/>
        <xdr:cNvSpPr>
          <a:spLocks/>
        </xdr:cNvSpPr>
      </xdr:nvSpPr>
      <xdr:spPr>
        <a:xfrm>
          <a:off x="40576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6</xdr:row>
      <xdr:rowOff>114300</xdr:rowOff>
    </xdr:from>
    <xdr:to>
      <xdr:col>9</xdr:col>
      <xdr:colOff>219075</xdr:colOff>
      <xdr:row>8</xdr:row>
      <xdr:rowOff>0</xdr:rowOff>
    </xdr:to>
    <xdr:sp macro="[0]!PieChartHAnswer">
      <xdr:nvSpPr>
        <xdr:cNvPr id="5" name="Rounded Rectangle 5"/>
        <xdr:cNvSpPr>
          <a:spLocks/>
        </xdr:cNvSpPr>
      </xdr:nvSpPr>
      <xdr:spPr>
        <a:xfrm>
          <a:off x="4829175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6</xdr:row>
      <xdr:rowOff>114300</xdr:rowOff>
    </xdr:from>
    <xdr:to>
      <xdr:col>10</xdr:col>
      <xdr:colOff>438150</xdr:colOff>
      <xdr:row>8</xdr:row>
      <xdr:rowOff>0</xdr:rowOff>
    </xdr:to>
    <xdr:sp macro="[0]!PrintPCH">
      <xdr:nvSpPr>
        <xdr:cNvPr id="6" name="Rounded Rectangle 6"/>
        <xdr:cNvSpPr>
          <a:spLocks/>
        </xdr:cNvSpPr>
      </xdr:nvSpPr>
      <xdr:spPr>
        <a:xfrm>
          <a:off x="56578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8</xdr:row>
      <xdr:rowOff>114300</xdr:rowOff>
    </xdr:from>
    <xdr:to>
      <xdr:col>8</xdr:col>
      <xdr:colOff>57150</xdr:colOff>
      <xdr:row>10</xdr:row>
      <xdr:rowOff>0</xdr:rowOff>
    </xdr:to>
    <xdr:sp macro="[0]!FreqTableQuestion">
      <xdr:nvSpPr>
        <xdr:cNvPr id="7" name="Rounded Rectangle 7"/>
        <xdr:cNvSpPr>
          <a:spLocks/>
        </xdr:cNvSpPr>
      </xdr:nvSpPr>
      <xdr:spPr>
        <a:xfrm>
          <a:off x="4057650" y="20288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8</xdr:row>
      <xdr:rowOff>114300</xdr:rowOff>
    </xdr:from>
    <xdr:to>
      <xdr:col>9</xdr:col>
      <xdr:colOff>219075</xdr:colOff>
      <xdr:row>10</xdr:row>
      <xdr:rowOff>0</xdr:rowOff>
    </xdr:to>
    <xdr:sp macro="[0]!FreqTableAnswer">
      <xdr:nvSpPr>
        <xdr:cNvPr id="8" name="Rounded Rectangle 8"/>
        <xdr:cNvSpPr>
          <a:spLocks/>
        </xdr:cNvSpPr>
      </xdr:nvSpPr>
      <xdr:spPr>
        <a:xfrm>
          <a:off x="4829175" y="20288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8</xdr:row>
      <xdr:rowOff>114300</xdr:rowOff>
    </xdr:from>
    <xdr:to>
      <xdr:col>10</xdr:col>
      <xdr:colOff>438150</xdr:colOff>
      <xdr:row>10</xdr:row>
      <xdr:rowOff>0</xdr:rowOff>
    </xdr:to>
    <xdr:sp macro="[0]!PrintFreqTable">
      <xdr:nvSpPr>
        <xdr:cNvPr id="9" name="Rounded Rectangle 9"/>
        <xdr:cNvSpPr>
          <a:spLocks/>
        </xdr:cNvSpPr>
      </xdr:nvSpPr>
      <xdr:spPr>
        <a:xfrm>
          <a:off x="5657850" y="20288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57150</xdr:colOff>
      <xdr:row>12</xdr:row>
      <xdr:rowOff>0</xdr:rowOff>
    </xdr:to>
    <xdr:sp macro="[0]!GroupedDataQuestion">
      <xdr:nvSpPr>
        <xdr:cNvPr id="10" name="Rounded Rectangle 10"/>
        <xdr:cNvSpPr>
          <a:spLocks/>
        </xdr:cNvSpPr>
      </xdr:nvSpPr>
      <xdr:spPr>
        <a:xfrm>
          <a:off x="4057650" y="2419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10</xdr:row>
      <xdr:rowOff>114300</xdr:rowOff>
    </xdr:from>
    <xdr:to>
      <xdr:col>9</xdr:col>
      <xdr:colOff>219075</xdr:colOff>
      <xdr:row>12</xdr:row>
      <xdr:rowOff>0</xdr:rowOff>
    </xdr:to>
    <xdr:sp macro="[0]!GroupedDataAnswer">
      <xdr:nvSpPr>
        <xdr:cNvPr id="11" name="Rounded Rectangle 11"/>
        <xdr:cNvSpPr>
          <a:spLocks/>
        </xdr:cNvSpPr>
      </xdr:nvSpPr>
      <xdr:spPr>
        <a:xfrm>
          <a:off x="4829175" y="2419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10</xdr:row>
      <xdr:rowOff>114300</xdr:rowOff>
    </xdr:from>
    <xdr:to>
      <xdr:col>10</xdr:col>
      <xdr:colOff>438150</xdr:colOff>
      <xdr:row>12</xdr:row>
      <xdr:rowOff>0</xdr:rowOff>
    </xdr:to>
    <xdr:sp macro="[0]!PrintGroupDataAvg">
      <xdr:nvSpPr>
        <xdr:cNvPr id="12" name="Rounded Rectangle 12"/>
        <xdr:cNvSpPr>
          <a:spLocks/>
        </xdr:cNvSpPr>
      </xdr:nvSpPr>
      <xdr:spPr>
        <a:xfrm>
          <a:off x="5657850" y="2419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361950</xdr:colOff>
      <xdr:row>0</xdr:row>
      <xdr:rowOff>123825</xdr:rowOff>
    </xdr:from>
    <xdr:to>
      <xdr:col>10</xdr:col>
      <xdr:colOff>352425</xdr:colOff>
      <xdr:row>2</xdr:row>
      <xdr:rowOff>38100</xdr:rowOff>
    </xdr:to>
    <xdr:sp macro="[0]!Recalculate">
      <xdr:nvSpPr>
        <xdr:cNvPr id="13" name="Rounded Rectangle 13"/>
        <xdr:cNvSpPr>
          <a:spLocks/>
        </xdr:cNvSpPr>
      </xdr:nvSpPr>
      <xdr:spPr>
        <a:xfrm>
          <a:off x="4419600" y="12382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8</xdr:col>
      <xdr:colOff>57150</xdr:colOff>
      <xdr:row>14</xdr:row>
      <xdr:rowOff>0</xdr:rowOff>
    </xdr:to>
    <xdr:sp macro="[0]!ScatterDiagQuestion">
      <xdr:nvSpPr>
        <xdr:cNvPr id="14" name="Rounded Rectangle 14"/>
        <xdr:cNvSpPr>
          <a:spLocks/>
        </xdr:cNvSpPr>
      </xdr:nvSpPr>
      <xdr:spPr>
        <a:xfrm>
          <a:off x="4057650" y="2781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12</xdr:row>
      <xdr:rowOff>95250</xdr:rowOff>
    </xdr:from>
    <xdr:to>
      <xdr:col>9</xdr:col>
      <xdr:colOff>219075</xdr:colOff>
      <xdr:row>14</xdr:row>
      <xdr:rowOff>0</xdr:rowOff>
    </xdr:to>
    <xdr:sp macro="[0]!ScatterDiagAnswer">
      <xdr:nvSpPr>
        <xdr:cNvPr id="15" name="Rounded Rectangle 15"/>
        <xdr:cNvSpPr>
          <a:spLocks/>
        </xdr:cNvSpPr>
      </xdr:nvSpPr>
      <xdr:spPr>
        <a:xfrm>
          <a:off x="4829175" y="2781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12</xdr:row>
      <xdr:rowOff>95250</xdr:rowOff>
    </xdr:from>
    <xdr:to>
      <xdr:col>10</xdr:col>
      <xdr:colOff>438150</xdr:colOff>
      <xdr:row>14</xdr:row>
      <xdr:rowOff>0</xdr:rowOff>
    </xdr:to>
    <xdr:sp macro="[0]!PrintScatterDiag">
      <xdr:nvSpPr>
        <xdr:cNvPr id="16" name="Rounded Rectangle 16"/>
        <xdr:cNvSpPr>
          <a:spLocks/>
        </xdr:cNvSpPr>
      </xdr:nvSpPr>
      <xdr:spPr>
        <a:xfrm>
          <a:off x="5657850" y="2781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581025</xdr:colOff>
      <xdr:row>2</xdr:row>
      <xdr:rowOff>228600</xdr:rowOff>
    </xdr:to>
    <xdr:sp macro="[0]!ManualCalculation">
      <xdr:nvSpPr>
        <xdr:cNvPr id="17" name="Rounded Rectangle 17"/>
        <xdr:cNvSpPr>
          <a:spLocks/>
        </xdr:cNvSpPr>
      </xdr:nvSpPr>
      <xdr:spPr>
        <a:xfrm>
          <a:off x="38100" y="66675"/>
          <a:ext cx="1552575" cy="7810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Set Calculation Mode</a:t>
          </a:r>
        </a:p>
      </xdr:txBody>
    </xdr:sp>
    <xdr:clientData/>
  </xdr:twoCellAnchor>
  <xdr:twoCellAnchor>
    <xdr:from>
      <xdr:col>0</xdr:col>
      <xdr:colOff>66675</xdr:colOff>
      <xdr:row>15</xdr:row>
      <xdr:rowOff>19050</xdr:rowOff>
    </xdr:from>
    <xdr:to>
      <xdr:col>3</xdr:col>
      <xdr:colOff>0</xdr:colOff>
      <xdr:row>17</xdr:row>
      <xdr:rowOff>180975</xdr:rowOff>
    </xdr:to>
    <xdr:sp macro="[0]!ResetAutoCalc">
      <xdr:nvSpPr>
        <xdr:cNvPr id="18" name="Rounded Rectangle 18"/>
        <xdr:cNvSpPr>
          <a:spLocks/>
        </xdr:cNvSpPr>
      </xdr:nvSpPr>
      <xdr:spPr>
        <a:xfrm>
          <a:off x="66675" y="3343275"/>
          <a:ext cx="1552575" cy="7143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Reset before closing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57150</xdr:colOff>
      <xdr:row>4</xdr:row>
      <xdr:rowOff>0</xdr:rowOff>
    </xdr:to>
    <xdr:sp macro="[0]!AvgQuestion">
      <xdr:nvSpPr>
        <xdr:cNvPr id="19" name="Rounded Rectangle 22"/>
        <xdr:cNvSpPr>
          <a:spLocks/>
        </xdr:cNvSpPr>
      </xdr:nvSpPr>
      <xdr:spPr>
        <a:xfrm>
          <a:off x="4057650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3</xdr:row>
      <xdr:rowOff>0</xdr:rowOff>
    </xdr:from>
    <xdr:to>
      <xdr:col>9</xdr:col>
      <xdr:colOff>219075</xdr:colOff>
      <xdr:row>4</xdr:row>
      <xdr:rowOff>0</xdr:rowOff>
    </xdr:to>
    <xdr:sp macro="[0]!AvgAnswer">
      <xdr:nvSpPr>
        <xdr:cNvPr id="20" name="Rounded Rectangle 23"/>
        <xdr:cNvSpPr>
          <a:spLocks/>
        </xdr:cNvSpPr>
      </xdr:nvSpPr>
      <xdr:spPr>
        <a:xfrm>
          <a:off x="4829175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2</xdr:row>
      <xdr:rowOff>257175</xdr:rowOff>
    </xdr:from>
    <xdr:to>
      <xdr:col>10</xdr:col>
      <xdr:colOff>438150</xdr:colOff>
      <xdr:row>3</xdr:row>
      <xdr:rowOff>266700</xdr:rowOff>
    </xdr:to>
    <xdr:sp macro="[0]!PrintAvg">
      <xdr:nvSpPr>
        <xdr:cNvPr id="21" name="Rounded Rectangle 24"/>
        <xdr:cNvSpPr>
          <a:spLocks/>
        </xdr:cNvSpPr>
      </xdr:nvSpPr>
      <xdr:spPr>
        <a:xfrm>
          <a:off x="5657850" y="876300"/>
          <a:ext cx="666750" cy="285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6"/>
        <xdr:cNvSpPr>
          <a:spLocks/>
        </xdr:cNvSpPr>
      </xdr:nvSpPr>
      <xdr:spPr>
        <a:xfrm>
          <a:off x="904875" y="80962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17"/>
        <xdr:cNvSpPr>
          <a:spLocks/>
        </xdr:cNvSpPr>
      </xdr:nvSpPr>
      <xdr:spPr>
        <a:xfrm>
          <a:off x="914400" y="9810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18"/>
        <xdr:cNvSpPr>
          <a:spLocks/>
        </xdr:cNvSpPr>
      </xdr:nvSpPr>
      <xdr:spPr>
        <a:xfrm>
          <a:off x="923925" y="11620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76200</xdr:colOff>
      <xdr:row>7</xdr:row>
      <xdr:rowOff>133350</xdr:rowOff>
    </xdr:to>
    <xdr:sp>
      <xdr:nvSpPr>
        <xdr:cNvPr id="4" name="Straight Connector 19"/>
        <xdr:cNvSpPr>
          <a:spLocks/>
        </xdr:cNvSpPr>
      </xdr:nvSpPr>
      <xdr:spPr>
        <a:xfrm>
          <a:off x="914400" y="13335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38100</xdr:rowOff>
    </xdr:from>
    <xdr:to>
      <xdr:col>13</xdr:col>
      <xdr:colOff>133350</xdr:colOff>
      <xdr:row>2</xdr:row>
      <xdr:rowOff>85725</xdr:rowOff>
    </xdr:to>
    <xdr:sp macro="[0]!GroupedDataAnswer">
      <xdr:nvSpPr>
        <xdr:cNvPr id="5" name="Rounded Rectangle 20"/>
        <xdr:cNvSpPr>
          <a:spLocks/>
        </xdr:cNvSpPr>
      </xdr:nvSpPr>
      <xdr:spPr>
        <a:xfrm>
          <a:off x="3714750" y="38100"/>
          <a:ext cx="876300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66675</xdr:rowOff>
    </xdr:from>
    <xdr:to>
      <xdr:col>6</xdr:col>
      <xdr:colOff>85725</xdr:colOff>
      <xdr:row>12</xdr:row>
      <xdr:rowOff>66675</xdr:rowOff>
    </xdr:to>
    <xdr:sp>
      <xdr:nvSpPr>
        <xdr:cNvPr id="1" name="Line 20"/>
        <xdr:cNvSpPr>
          <a:spLocks/>
        </xdr:cNvSpPr>
      </xdr:nvSpPr>
      <xdr:spPr>
        <a:xfrm>
          <a:off x="971550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66675</xdr:rowOff>
    </xdr:from>
    <xdr:to>
      <xdr:col>8</xdr:col>
      <xdr:colOff>276225</xdr:colOff>
      <xdr:row>12</xdr:row>
      <xdr:rowOff>66675</xdr:rowOff>
    </xdr:to>
    <xdr:sp>
      <xdr:nvSpPr>
        <xdr:cNvPr id="2" name="Line 20"/>
        <xdr:cNvSpPr>
          <a:spLocks/>
        </xdr:cNvSpPr>
      </xdr:nvSpPr>
      <xdr:spPr>
        <a:xfrm>
          <a:off x="2009775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5</xdr:col>
      <xdr:colOff>85725</xdr:colOff>
      <xdr:row>4</xdr:row>
      <xdr:rowOff>142875</xdr:rowOff>
    </xdr:to>
    <xdr:sp>
      <xdr:nvSpPr>
        <xdr:cNvPr id="3" name="Straight Connector 16"/>
        <xdr:cNvSpPr>
          <a:spLocks/>
        </xdr:cNvSpPr>
      </xdr:nvSpPr>
      <xdr:spPr>
        <a:xfrm>
          <a:off x="847725" y="7905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114300</xdr:rowOff>
    </xdr:from>
    <xdr:to>
      <xdr:col>5</xdr:col>
      <xdr:colOff>85725</xdr:colOff>
      <xdr:row>5</xdr:row>
      <xdr:rowOff>142875</xdr:rowOff>
    </xdr:to>
    <xdr:sp>
      <xdr:nvSpPr>
        <xdr:cNvPr id="4" name="Straight Connector 17"/>
        <xdr:cNvSpPr>
          <a:spLocks/>
        </xdr:cNvSpPr>
      </xdr:nvSpPr>
      <xdr:spPr>
        <a:xfrm>
          <a:off x="857250" y="96202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114300</xdr:rowOff>
    </xdr:from>
    <xdr:to>
      <xdr:col>5</xdr:col>
      <xdr:colOff>85725</xdr:colOff>
      <xdr:row>6</xdr:row>
      <xdr:rowOff>142875</xdr:rowOff>
    </xdr:to>
    <xdr:sp>
      <xdr:nvSpPr>
        <xdr:cNvPr id="5" name="Straight Connector 18"/>
        <xdr:cNvSpPr>
          <a:spLocks/>
        </xdr:cNvSpPr>
      </xdr:nvSpPr>
      <xdr:spPr>
        <a:xfrm>
          <a:off x="847725" y="11334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85725</xdr:colOff>
      <xdr:row>7</xdr:row>
      <xdr:rowOff>142875</xdr:rowOff>
    </xdr:to>
    <xdr:sp>
      <xdr:nvSpPr>
        <xdr:cNvPr id="6" name="Straight Connector 19"/>
        <xdr:cNvSpPr>
          <a:spLocks/>
        </xdr:cNvSpPr>
      </xdr:nvSpPr>
      <xdr:spPr>
        <a:xfrm>
          <a:off x="847725" y="130492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123825</xdr:rowOff>
    </xdr:from>
    <xdr:to>
      <xdr:col>14</xdr:col>
      <xdr:colOff>85725</xdr:colOff>
      <xdr:row>2</xdr:row>
      <xdr:rowOff>152400</xdr:rowOff>
    </xdr:to>
    <xdr:sp>
      <xdr:nvSpPr>
        <xdr:cNvPr id="7" name="Straight Connector 22"/>
        <xdr:cNvSpPr>
          <a:spLocks/>
        </xdr:cNvSpPr>
      </xdr:nvSpPr>
      <xdr:spPr>
        <a:xfrm>
          <a:off x="4410075" y="45720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123825</xdr:rowOff>
    </xdr:from>
    <xdr:to>
      <xdr:col>14</xdr:col>
      <xdr:colOff>76200</xdr:colOff>
      <xdr:row>5</xdr:row>
      <xdr:rowOff>152400</xdr:rowOff>
    </xdr:to>
    <xdr:sp>
      <xdr:nvSpPr>
        <xdr:cNvPr id="8" name="Straight Connector 23"/>
        <xdr:cNvSpPr>
          <a:spLocks/>
        </xdr:cNvSpPr>
      </xdr:nvSpPr>
      <xdr:spPr>
        <a:xfrm>
          <a:off x="4410075" y="9715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209550</xdr:colOff>
      <xdr:row>0</xdr:row>
      <xdr:rowOff>0</xdr:rowOff>
    </xdr:from>
    <xdr:to>
      <xdr:col>16</xdr:col>
      <xdr:colOff>590550</xdr:colOff>
      <xdr:row>2</xdr:row>
      <xdr:rowOff>85725</xdr:rowOff>
    </xdr:to>
    <xdr:sp macro="[0]!ReturntoMenu">
      <xdr:nvSpPr>
        <xdr:cNvPr id="9" name="Rounded Rectangle 24"/>
        <xdr:cNvSpPr>
          <a:spLocks/>
        </xdr:cNvSpPr>
      </xdr:nvSpPr>
      <xdr:spPr>
        <a:xfrm>
          <a:off x="4705350" y="0"/>
          <a:ext cx="676275" cy="4191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14625"/>
        <a:ext cx="3762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0</xdr:row>
      <xdr:rowOff>95250</xdr:rowOff>
    </xdr:from>
    <xdr:to>
      <xdr:col>15</xdr:col>
      <xdr:colOff>323850</xdr:colOff>
      <xdr:row>2</xdr:row>
      <xdr:rowOff>76200</xdr:rowOff>
    </xdr:to>
    <xdr:sp macro="[0]!ScatterDiagAnswer">
      <xdr:nvSpPr>
        <xdr:cNvPr id="2" name="Rounded Rectangle 3"/>
        <xdr:cNvSpPr>
          <a:spLocks/>
        </xdr:cNvSpPr>
      </xdr:nvSpPr>
      <xdr:spPr>
        <a:xfrm>
          <a:off x="8486775" y="95250"/>
          <a:ext cx="8286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14625"/>
        <a:ext cx="3762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0</xdr:row>
      <xdr:rowOff>85725</xdr:rowOff>
    </xdr:from>
    <xdr:to>
      <xdr:col>16</xdr:col>
      <xdr:colOff>0</xdr:colOff>
      <xdr:row>3</xdr:row>
      <xdr:rowOff>142875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8572500" y="85725"/>
          <a:ext cx="1066800" cy="7143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28575</xdr:rowOff>
    </xdr:from>
    <xdr:to>
      <xdr:col>22</xdr:col>
      <xdr:colOff>104775</xdr:colOff>
      <xdr:row>1</xdr:row>
      <xdr:rowOff>66675</xdr:rowOff>
    </xdr:to>
    <xdr:sp macro="[0]!AvgAnswer">
      <xdr:nvSpPr>
        <xdr:cNvPr id="1" name="Rounded Rectangle 1"/>
        <xdr:cNvSpPr>
          <a:spLocks/>
        </xdr:cNvSpPr>
      </xdr:nvSpPr>
      <xdr:spPr>
        <a:xfrm>
          <a:off x="5400675" y="28575"/>
          <a:ext cx="666750" cy="304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12</xdr:row>
      <xdr:rowOff>85725</xdr:rowOff>
    </xdr:from>
    <xdr:to>
      <xdr:col>7</xdr:col>
      <xdr:colOff>209550</xdr:colOff>
      <xdr:row>12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2400300" y="208597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76200</xdr:rowOff>
    </xdr:from>
    <xdr:to>
      <xdr:col>20</xdr:col>
      <xdr:colOff>104775</xdr:colOff>
      <xdr:row>3</xdr:row>
      <xdr:rowOff>38100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5076825" y="76200"/>
          <a:ext cx="87630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123825</xdr:rowOff>
    </xdr:from>
    <xdr:to>
      <xdr:col>11</xdr:col>
      <xdr:colOff>466725</xdr:colOff>
      <xdr:row>12</xdr:row>
      <xdr:rowOff>38100</xdr:rowOff>
    </xdr:to>
    <xdr:graphicFrame>
      <xdr:nvGraphicFramePr>
        <xdr:cNvPr id="1" name="Chart 1"/>
        <xdr:cNvGraphicFramePr/>
      </xdr:nvGraphicFramePr>
      <xdr:xfrm>
        <a:off x="3962400" y="314325"/>
        <a:ext cx="4924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0</xdr:row>
      <xdr:rowOff>66675</xdr:rowOff>
    </xdr:from>
    <xdr:to>
      <xdr:col>10</xdr:col>
      <xdr:colOff>95250</xdr:colOff>
      <xdr:row>1</xdr:row>
      <xdr:rowOff>180975</xdr:rowOff>
    </xdr:to>
    <xdr:sp macro="[0]!PieChartSAnswer">
      <xdr:nvSpPr>
        <xdr:cNvPr id="2" name="Rounded Rectangle 16"/>
        <xdr:cNvSpPr>
          <a:spLocks/>
        </xdr:cNvSpPr>
      </xdr:nvSpPr>
      <xdr:spPr>
        <a:xfrm>
          <a:off x="7239000" y="66675"/>
          <a:ext cx="666750" cy="304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4</xdr:col>
      <xdr:colOff>552450</xdr:colOff>
      <xdr:row>3</xdr:row>
      <xdr:rowOff>9525</xdr:rowOff>
    </xdr:from>
    <xdr:to>
      <xdr:col>8</xdr:col>
      <xdr:colOff>295275</xdr:colOff>
      <xdr:row>11</xdr:row>
      <xdr:rowOff>9525</xdr:rowOff>
    </xdr:to>
    <xdr:grpSp>
      <xdr:nvGrpSpPr>
        <xdr:cNvPr id="3" name="Group 5"/>
        <xdr:cNvGrpSpPr>
          <a:grpSpLocks/>
        </xdr:cNvGrpSpPr>
      </xdr:nvGrpSpPr>
      <xdr:grpSpPr>
        <a:xfrm>
          <a:off x="4352925" y="657225"/>
          <a:ext cx="2181225" cy="2181225"/>
          <a:chOff x="3467100" y="2336800"/>
          <a:chExt cx="2209800" cy="2184400"/>
        </a:xfrm>
        <a:solidFill>
          <a:srgbClr val="FFFFFF"/>
        </a:solidFill>
      </xdr:grpSpPr>
      <xdr:sp>
        <xdr:nvSpPr>
          <xdr:cNvPr id="4" name="Oval 6"/>
          <xdr:cNvSpPr>
            <a:spLocks/>
          </xdr:cNvSpPr>
        </xdr:nvSpPr>
        <xdr:spPr>
          <a:xfrm>
            <a:off x="3467100" y="2336800"/>
            <a:ext cx="2209800" cy="218440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4448251" y="3281007"/>
            <a:ext cx="257442" cy="247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</xdr:row>
      <xdr:rowOff>257175</xdr:rowOff>
    </xdr:from>
    <xdr:to>
      <xdr:col>9</xdr:col>
      <xdr:colOff>533400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3162300" y="447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0</xdr:row>
      <xdr:rowOff>66675</xdr:rowOff>
    </xdr:from>
    <xdr:to>
      <xdr:col>7</xdr:col>
      <xdr:colOff>561975</xdr:colOff>
      <xdr:row>2</xdr:row>
      <xdr:rowOff>123825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5657850" y="66675"/>
          <a:ext cx="8858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95250</xdr:rowOff>
    </xdr:from>
    <xdr:to>
      <xdr:col>10</xdr:col>
      <xdr:colOff>409575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3295650" y="285750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0</xdr:row>
      <xdr:rowOff>57150</xdr:rowOff>
    </xdr:from>
    <xdr:to>
      <xdr:col>10</xdr:col>
      <xdr:colOff>95250</xdr:colOff>
      <xdr:row>1</xdr:row>
      <xdr:rowOff>171450</xdr:rowOff>
    </xdr:to>
    <xdr:sp macro="[0]!PieChartHAnswer">
      <xdr:nvSpPr>
        <xdr:cNvPr id="2" name="Rounded Rectangle 2"/>
        <xdr:cNvSpPr>
          <a:spLocks/>
        </xdr:cNvSpPr>
      </xdr:nvSpPr>
      <xdr:spPr>
        <a:xfrm>
          <a:off x="6886575" y="57150"/>
          <a:ext cx="666750" cy="304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5</xdr:col>
      <xdr:colOff>171450</xdr:colOff>
      <xdr:row>3</xdr:row>
      <xdr:rowOff>209550</xdr:rowOff>
    </xdr:from>
    <xdr:to>
      <xdr:col>8</xdr:col>
      <xdr:colOff>47625</xdr:colOff>
      <xdr:row>9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4581525" y="857250"/>
          <a:ext cx="1704975" cy="1695450"/>
          <a:chOff x="3467100" y="2336800"/>
          <a:chExt cx="2209800" cy="2184400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3467100" y="2336800"/>
            <a:ext cx="2209800" cy="218440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4405713" y="3241142"/>
            <a:ext cx="262966" cy="245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95250</xdr:rowOff>
    </xdr:from>
    <xdr:to>
      <xdr:col>10</xdr:col>
      <xdr:colOff>409575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3295650" y="285750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8</xdr:col>
      <xdr:colOff>476250</xdr:colOff>
      <xdr:row>1</xdr:row>
      <xdr:rowOff>257175</xdr:rowOff>
    </xdr:to>
    <xdr:sp macro="[0]!ReturntoMenu">
      <xdr:nvSpPr>
        <xdr:cNvPr id="2" name="Rounded Rectangle 6"/>
        <xdr:cNvSpPr>
          <a:spLocks/>
        </xdr:cNvSpPr>
      </xdr:nvSpPr>
      <xdr:spPr>
        <a:xfrm>
          <a:off x="5934075" y="0"/>
          <a:ext cx="781050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28575</xdr:rowOff>
    </xdr:from>
    <xdr:to>
      <xdr:col>8</xdr:col>
      <xdr:colOff>571500</xdr:colOff>
      <xdr:row>2</xdr:row>
      <xdr:rowOff>161925</xdr:rowOff>
    </xdr:to>
    <xdr:sp macro="[0]!FreqTableAnswer">
      <xdr:nvSpPr>
        <xdr:cNvPr id="1" name="Rounded Rectangle 50"/>
        <xdr:cNvSpPr>
          <a:spLocks/>
        </xdr:cNvSpPr>
      </xdr:nvSpPr>
      <xdr:spPr>
        <a:xfrm>
          <a:off x="5181600" y="28575"/>
          <a:ext cx="13239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76200</xdr:rowOff>
    </xdr:from>
    <xdr:to>
      <xdr:col>0</xdr:col>
      <xdr:colOff>276225</xdr:colOff>
      <xdr:row>10</xdr:row>
      <xdr:rowOff>76200</xdr:rowOff>
    </xdr:to>
    <xdr:sp>
      <xdr:nvSpPr>
        <xdr:cNvPr id="1" name="Line 20"/>
        <xdr:cNvSpPr>
          <a:spLocks/>
        </xdr:cNvSpPr>
      </xdr:nvSpPr>
      <xdr:spPr>
        <a:xfrm>
          <a:off x="228600" y="27336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95250</xdr:rowOff>
    </xdr:from>
    <xdr:to>
      <xdr:col>2</xdr:col>
      <xdr:colOff>381000</xdr:colOff>
      <xdr:row>10</xdr:row>
      <xdr:rowOff>95250</xdr:rowOff>
    </xdr:to>
    <xdr:sp>
      <xdr:nvSpPr>
        <xdr:cNvPr id="2" name="Line 20"/>
        <xdr:cNvSpPr>
          <a:spLocks/>
        </xdr:cNvSpPr>
      </xdr:nvSpPr>
      <xdr:spPr>
        <a:xfrm>
          <a:off x="1733550" y="2752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123825</xdr:rowOff>
    </xdr:from>
    <xdr:to>
      <xdr:col>12</xdr:col>
      <xdr:colOff>190500</xdr:colOff>
      <xdr:row>3</xdr:row>
      <xdr:rowOff>114300</xdr:rowOff>
    </xdr:to>
    <xdr:sp macro="[0]!ReturntoMenu">
      <xdr:nvSpPr>
        <xdr:cNvPr id="3" name="Rounded Rectangle 4"/>
        <xdr:cNvSpPr>
          <a:spLocks/>
        </xdr:cNvSpPr>
      </xdr:nvSpPr>
      <xdr:spPr>
        <a:xfrm>
          <a:off x="5295900" y="123825"/>
          <a:ext cx="102870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oleObject" Target="../embeddings/oleObject_9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0.xml" /><Relationship Id="rId1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oleObject" Target="../embeddings/oleObject_10_6.bin" /><Relationship Id="rId8" Type="http://schemas.openxmlformats.org/officeDocument/2006/relationships/oleObject" Target="../embeddings/oleObject_10_7.bin" /><Relationship Id="rId9" Type="http://schemas.openxmlformats.org/officeDocument/2006/relationships/oleObject" Target="../embeddings/oleObject_10_8.bin" /><Relationship Id="rId10" Type="http://schemas.openxmlformats.org/officeDocument/2006/relationships/oleObject" Target="../embeddings/oleObject_10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1.xml" /><Relationship Id="rId1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18" max="18" width="20.7109375" style="0" customWidth="1"/>
  </cols>
  <sheetData>
    <row r="1" spans="1:45" ht="27.75" thickBot="1">
      <c r="A1" s="5"/>
      <c r="B1" s="191" t="s">
        <v>26</v>
      </c>
      <c r="C1" s="191"/>
      <c r="D1" s="191"/>
      <c r="E1" s="191"/>
      <c r="F1" s="191"/>
      <c r="G1" s="191"/>
      <c r="H1" s="191"/>
      <c r="I1" s="6"/>
      <c r="J1" s="6"/>
      <c r="K1" s="6"/>
      <c r="L1" s="192" t="s">
        <v>130</v>
      </c>
      <c r="M1" s="192"/>
      <c r="N1" s="192"/>
      <c r="O1" s="192"/>
      <c r="P1" s="192"/>
      <c r="Q1" s="192"/>
      <c r="R1" s="19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1">
      <c r="A2" s="5"/>
      <c r="B2" s="22"/>
      <c r="C2" s="22"/>
      <c r="D2" s="22"/>
      <c r="E2" s="22"/>
      <c r="F2" s="22"/>
      <c r="G2" s="22"/>
      <c r="H2" s="22"/>
      <c r="I2" s="6"/>
      <c r="J2" s="6"/>
      <c r="K2" s="6"/>
      <c r="L2" s="129" t="s">
        <v>131</v>
      </c>
      <c r="M2" s="130"/>
      <c r="N2" s="130"/>
      <c r="O2" s="131"/>
      <c r="P2" s="131"/>
      <c r="Q2" s="131"/>
      <c r="R2" s="13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1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33" t="s">
        <v>132</v>
      </c>
      <c r="M3" s="134"/>
      <c r="N3" s="134"/>
      <c r="O3" s="135"/>
      <c r="P3" s="135"/>
      <c r="Q3" s="135"/>
      <c r="R3" s="13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21">
      <c r="A4" s="5"/>
      <c r="B4" s="6" t="s">
        <v>129</v>
      </c>
      <c r="C4" s="6"/>
      <c r="D4" s="6"/>
      <c r="E4" s="6"/>
      <c r="F4" s="6"/>
      <c r="G4" s="6"/>
      <c r="H4" s="6"/>
      <c r="I4" s="6"/>
      <c r="J4" s="6"/>
      <c r="K4" s="6"/>
      <c r="L4" s="129" t="s">
        <v>133</v>
      </c>
      <c r="M4" s="130"/>
      <c r="N4" s="130"/>
      <c r="O4" s="131"/>
      <c r="P4" s="131"/>
      <c r="Q4" s="131"/>
      <c r="R4" s="13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7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37"/>
      <c r="M5" s="138"/>
      <c r="N5" s="138"/>
      <c r="O5" s="139"/>
      <c r="P5" s="139"/>
      <c r="Q5" s="139"/>
      <c r="R5" s="14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21.75" thickBot="1">
      <c r="A6" s="5"/>
      <c r="B6" s="6" t="s">
        <v>27</v>
      </c>
      <c r="C6" s="6"/>
      <c r="D6" s="6"/>
      <c r="E6" s="6"/>
      <c r="F6" s="6"/>
      <c r="G6" s="6"/>
      <c r="H6" s="6"/>
      <c r="I6" s="6"/>
      <c r="J6" s="6"/>
      <c r="K6" s="6"/>
      <c r="L6" s="133" t="s">
        <v>134</v>
      </c>
      <c r="M6" s="134"/>
      <c r="N6" s="134"/>
      <c r="O6" s="135"/>
      <c r="P6" s="135"/>
      <c r="Q6" s="135"/>
      <c r="R6" s="13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9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129"/>
      <c r="M7" s="130"/>
      <c r="N7" s="130"/>
      <c r="O7" s="131"/>
      <c r="P7" s="131"/>
      <c r="Q7" s="131"/>
      <c r="R7" s="13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21">
      <c r="A8" s="5"/>
      <c r="B8" s="6" t="s">
        <v>28</v>
      </c>
      <c r="C8" s="6"/>
      <c r="D8" s="6"/>
      <c r="E8" s="6"/>
      <c r="F8" s="6"/>
      <c r="G8" s="6"/>
      <c r="H8" s="6"/>
      <c r="I8" s="6"/>
      <c r="J8" s="6"/>
      <c r="K8" s="6"/>
      <c r="L8" s="137" t="s">
        <v>135</v>
      </c>
      <c r="M8" s="138"/>
      <c r="N8" s="138"/>
      <c r="O8" s="139"/>
      <c r="P8" s="139"/>
      <c r="Q8" s="139"/>
      <c r="R8" s="140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9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137"/>
      <c r="M9" s="138"/>
      <c r="N9" s="138"/>
      <c r="O9" s="139"/>
      <c r="P9" s="139"/>
      <c r="Q9" s="139"/>
      <c r="R9" s="140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21.75" thickBot="1">
      <c r="A10" s="5"/>
      <c r="B10" s="6" t="s">
        <v>29</v>
      </c>
      <c r="C10" s="6"/>
      <c r="D10" s="6"/>
      <c r="E10" s="6"/>
      <c r="F10" s="6"/>
      <c r="G10" s="6"/>
      <c r="H10" s="6"/>
      <c r="I10" s="6"/>
      <c r="J10" s="6"/>
      <c r="K10" s="6"/>
      <c r="L10" s="133" t="s">
        <v>136</v>
      </c>
      <c r="M10" s="134"/>
      <c r="N10" s="134"/>
      <c r="O10" s="135"/>
      <c r="P10" s="135"/>
      <c r="Q10" s="135"/>
      <c r="R10" s="13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9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29"/>
      <c r="M11" s="130"/>
      <c r="N11" s="130"/>
      <c r="O11" s="131"/>
      <c r="P11" s="131"/>
      <c r="Q11" s="131"/>
      <c r="R11" s="13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1">
      <c r="A12" s="5"/>
      <c r="B12" s="6" t="s">
        <v>30</v>
      </c>
      <c r="C12" s="6"/>
      <c r="D12" s="6"/>
      <c r="E12" s="6"/>
      <c r="F12" s="6"/>
      <c r="G12" s="6"/>
      <c r="H12" s="6"/>
      <c r="I12" s="6"/>
      <c r="J12" s="6"/>
      <c r="K12" s="6"/>
      <c r="L12" s="137" t="s">
        <v>137</v>
      </c>
      <c r="M12" s="138"/>
      <c r="N12" s="138"/>
      <c r="O12" s="139"/>
      <c r="P12" s="139"/>
      <c r="Q12" s="139"/>
      <c r="R12" s="140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7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137"/>
      <c r="M13" s="138"/>
      <c r="N13" s="138"/>
      <c r="O13" s="139"/>
      <c r="P13" s="139"/>
      <c r="Q13" s="139"/>
      <c r="R13" s="14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1.75" thickBot="1">
      <c r="A14" s="5"/>
      <c r="B14" s="6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133" t="s">
        <v>138</v>
      </c>
      <c r="M14" s="134"/>
      <c r="N14" s="134"/>
      <c r="O14" s="135"/>
      <c r="P14" s="135"/>
      <c r="Q14" s="135"/>
      <c r="R14" s="13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2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129"/>
      <c r="M15" s="130"/>
      <c r="N15" s="130"/>
      <c r="O15" s="131"/>
      <c r="P15" s="131"/>
      <c r="Q15" s="131"/>
      <c r="R15" s="13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2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37" t="s">
        <v>139</v>
      </c>
      <c r="M16" s="138"/>
      <c r="N16" s="138"/>
      <c r="O16" s="139"/>
      <c r="P16" s="139"/>
      <c r="Q16" s="139"/>
      <c r="R16" s="140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2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37"/>
      <c r="M17" s="138"/>
      <c r="N17" s="138"/>
      <c r="O17" s="139"/>
      <c r="P17" s="139"/>
      <c r="Q17" s="139"/>
      <c r="R17" s="14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21.7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133" t="s">
        <v>140</v>
      </c>
      <c r="M18" s="134"/>
      <c r="N18" s="134"/>
      <c r="O18" s="135"/>
      <c r="P18" s="135"/>
      <c r="Q18" s="135"/>
      <c r="R18" s="13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2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44.25" customHeight="1">
      <c r="A21" s="5"/>
      <c r="B21" s="6"/>
      <c r="C21" s="193" t="s">
        <v>141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2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2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2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2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2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2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2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2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2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2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2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2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2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2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2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2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2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2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2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2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2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2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2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2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2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2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2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2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2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2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2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2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2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2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2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2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2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2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2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2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2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2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2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2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2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2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2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2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2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2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2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2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2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45" ht="2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2:45" ht="2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2:45" ht="2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2:45" ht="2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2:45" ht="2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2:45" ht="2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2:45" ht="2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2:45" ht="2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2:45" ht="2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2:45" ht="2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2:45" ht="2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2:45" ht="2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45" ht="2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2:45" ht="2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2:45" ht="2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2:45" ht="2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2:45" ht="2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2:45" ht="2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2:45" ht="2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2:45" ht="2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2:45" ht="2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2:45" ht="2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2:45" ht="2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2:45" ht="2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2:45" ht="2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2:45" ht="2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2:45" ht="2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2:45" ht="2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2:45" ht="2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2:45" ht="2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2:45" ht="2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2:45" ht="2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2:45" ht="2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2:45" ht="2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2:45" ht="2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2:45" ht="2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2:45" ht="2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2:45" ht="2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2:45" ht="2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2:45" ht="2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2:45" ht="2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2:45" ht="2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2:45" ht="2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45" ht="2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2:45" ht="2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2:45" ht="2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2:45" ht="2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2:45" ht="2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2:45" ht="2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2:45" ht="2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2:45" ht="2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2:45" ht="2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2:45" ht="2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2:45" ht="2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2:45" ht="2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2:45" ht="2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2:45" ht="2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2:45" ht="2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2:45" ht="2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2:45" ht="2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2:45" ht="2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2:45" ht="2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2:14" ht="2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2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2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ht="2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ht="2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2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</sheetData>
  <sheetProtection/>
  <mergeCells count="3">
    <mergeCell ref="B1:H1"/>
    <mergeCell ref="L1:R1"/>
    <mergeCell ref="C21:P21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5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2.421875" style="23" customWidth="1"/>
    <col min="2" max="3" width="3.28125" style="23" customWidth="1"/>
    <col min="4" max="4" width="1.57421875" style="23" customWidth="1"/>
    <col min="5" max="5" width="2.8515625" style="23" customWidth="1"/>
    <col min="6" max="6" width="1.57421875" style="23" bestFit="1" customWidth="1"/>
    <col min="7" max="7" width="3.140625" style="23" customWidth="1"/>
    <col min="8" max="10" width="9.28125" style="23" bestFit="1" customWidth="1"/>
    <col min="11" max="11" width="9.140625" style="23" customWidth="1"/>
    <col min="12" max="12" width="3.7109375" style="23" bestFit="1" customWidth="1"/>
    <col min="13" max="13" width="8.00390625" style="23" bestFit="1" customWidth="1"/>
    <col min="14" max="16384" width="9.140625" style="23" customWidth="1"/>
  </cols>
  <sheetData>
    <row r="1" spans="1:35" ht="15">
      <c r="A1" s="111"/>
      <c r="B1" s="112"/>
      <c r="C1" s="113" t="s">
        <v>30</v>
      </c>
      <c r="D1" s="112"/>
      <c r="E1" s="112"/>
      <c r="F1" s="112"/>
      <c r="G1" s="112"/>
      <c r="H1" s="114"/>
      <c r="I1" s="114"/>
      <c r="J1" s="114"/>
      <c r="K1" s="101"/>
      <c r="L1" s="30"/>
      <c r="M1" s="30"/>
      <c r="N1" s="30"/>
      <c r="O1" s="30"/>
      <c r="P1" s="123"/>
      <c r="Q1" s="59"/>
      <c r="R1" s="59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13.5" customHeight="1">
      <c r="A2" s="64">
        <f ca="1">ROUNDUP((ROUND(RAND(),1)*10/4),0)</f>
        <v>2</v>
      </c>
      <c r="B2" s="115">
        <f ca="1">RANDBETWEEN(1,3)</f>
        <v>3</v>
      </c>
      <c r="C2" s="116"/>
      <c r="D2" s="65"/>
      <c r="E2" s="65">
        <f>IF(C2=0,6,C2)</f>
        <v>6</v>
      </c>
      <c r="F2" s="62"/>
      <c r="G2" s="62"/>
      <c r="H2" s="30"/>
      <c r="I2" s="30"/>
      <c r="J2" s="35"/>
      <c r="K2" s="31"/>
      <c r="L2" s="66">
        <f>B2</f>
        <v>3</v>
      </c>
      <c r="M2" s="67">
        <f>E2</f>
        <v>6</v>
      </c>
      <c r="N2" s="68">
        <f>A8</f>
        <v>4</v>
      </c>
      <c r="O2" s="30"/>
      <c r="P2" s="123"/>
      <c r="Q2" s="59"/>
      <c r="R2" s="59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3.5" customHeight="1">
      <c r="A3" s="61"/>
      <c r="B3" s="62"/>
      <c r="C3" s="62"/>
      <c r="D3" s="62"/>
      <c r="E3" s="62"/>
      <c r="F3" s="62"/>
      <c r="G3" s="62"/>
      <c r="H3" s="30"/>
      <c r="I3" s="52"/>
      <c r="J3" s="30"/>
      <c r="K3" s="31"/>
      <c r="L3" s="30"/>
      <c r="M3" s="30"/>
      <c r="N3" s="30"/>
      <c r="O3" s="30"/>
      <c r="P3" s="30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3.5" customHeight="1">
      <c r="A4" s="61"/>
      <c r="B4" s="62"/>
      <c r="C4" s="201" t="s">
        <v>32</v>
      </c>
      <c r="D4" s="202"/>
      <c r="E4" s="202"/>
      <c r="F4" s="202"/>
      <c r="G4" s="203"/>
      <c r="H4" s="40" t="s">
        <v>24</v>
      </c>
      <c r="I4" s="56"/>
      <c r="J4" s="56"/>
      <c r="K4" s="117"/>
      <c r="L4" s="43"/>
      <c r="M4" s="43"/>
      <c r="N4" s="43"/>
      <c r="O4" s="30"/>
      <c r="P4" s="30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3.5" customHeight="1">
      <c r="A5" s="61"/>
      <c r="B5" s="62"/>
      <c r="C5" s="44">
        <f>G5-A8+1</f>
        <v>10</v>
      </c>
      <c r="D5" s="45" t="s">
        <v>39</v>
      </c>
      <c r="E5" s="63" t="s">
        <v>33</v>
      </c>
      <c r="F5" s="45" t="s">
        <v>39</v>
      </c>
      <c r="G5" s="46">
        <f>C6</f>
        <v>13</v>
      </c>
      <c r="H5" s="75">
        <f ca="1">RANDBETWEEN(1,6)</f>
        <v>4</v>
      </c>
      <c r="I5" s="72"/>
      <c r="J5" s="52"/>
      <c r="K5" s="117"/>
      <c r="L5" s="43"/>
      <c r="M5" s="43"/>
      <c r="N5" s="43"/>
      <c r="O5" s="30"/>
      <c r="P5" s="3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3.5" customHeight="1">
      <c r="A6" s="61"/>
      <c r="B6" s="62"/>
      <c r="C6" s="44">
        <f>G6-A8+1</f>
        <v>13</v>
      </c>
      <c r="D6" s="45" t="s">
        <v>39</v>
      </c>
      <c r="E6" s="63" t="s">
        <v>33</v>
      </c>
      <c r="F6" s="45" t="s">
        <v>39</v>
      </c>
      <c r="G6" s="46">
        <f>C7</f>
        <v>16</v>
      </c>
      <c r="H6" s="75">
        <f ca="1">RANDBETWEEN(6,12)</f>
        <v>11</v>
      </c>
      <c r="I6" s="52"/>
      <c r="J6" s="52"/>
      <c r="K6" s="117"/>
      <c r="L6" s="48"/>
      <c r="M6" s="49"/>
      <c r="N6" s="43"/>
      <c r="O6" s="30"/>
      <c r="P6" s="30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3.5" customHeight="1">
      <c r="A7" s="118">
        <f ca="1">RANDBETWEEN(2,5)</f>
        <v>4</v>
      </c>
      <c r="B7" s="62"/>
      <c r="C7" s="44">
        <f>G7-A8+1</f>
        <v>16</v>
      </c>
      <c r="D7" s="45" t="s">
        <v>39</v>
      </c>
      <c r="E7" s="63" t="s">
        <v>33</v>
      </c>
      <c r="F7" s="45" t="s">
        <v>39</v>
      </c>
      <c r="G7" s="46">
        <f>C8</f>
        <v>19</v>
      </c>
      <c r="H7" s="75">
        <f ca="1">RANDBETWEEN(4,12)</f>
        <v>11</v>
      </c>
      <c r="I7" s="52"/>
      <c r="J7" s="52"/>
      <c r="K7" s="117"/>
      <c r="L7" s="50"/>
      <c r="M7" s="51"/>
      <c r="N7" s="43"/>
      <c r="O7" s="30"/>
      <c r="P7" s="30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3.5" customHeight="1">
      <c r="A8" s="64">
        <f>IF(A7=0,11,A7)</f>
        <v>4</v>
      </c>
      <c r="B8" s="62"/>
      <c r="C8" s="44">
        <f>G8-A8+1</f>
        <v>19</v>
      </c>
      <c r="D8" s="45" t="s">
        <v>39</v>
      </c>
      <c r="E8" s="63" t="s">
        <v>33</v>
      </c>
      <c r="F8" s="45" t="s">
        <v>39</v>
      </c>
      <c r="G8" s="81">
        <f ca="1">RANDBETWEEN(20,40)</f>
        <v>22</v>
      </c>
      <c r="H8" s="75">
        <f ca="1">RANDBETWEEN(1,8)</f>
        <v>3</v>
      </c>
      <c r="I8" s="52"/>
      <c r="J8" s="52"/>
      <c r="K8" s="117"/>
      <c r="L8" s="43"/>
      <c r="M8" s="43"/>
      <c r="N8" s="43"/>
      <c r="O8" s="30"/>
      <c r="P8" s="30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13.5" customHeight="1">
      <c r="A9" s="29"/>
      <c r="B9" s="30"/>
      <c r="C9" s="52"/>
      <c r="D9" s="52"/>
      <c r="E9" s="52"/>
      <c r="F9" s="52"/>
      <c r="G9" s="52"/>
      <c r="H9" s="52"/>
      <c r="I9" s="52"/>
      <c r="J9" s="52"/>
      <c r="K9" s="117"/>
      <c r="L9" s="43"/>
      <c r="M9" s="43"/>
      <c r="N9" s="43"/>
      <c r="O9" s="30"/>
      <c r="P9" s="30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5.75">
      <c r="A10" s="29"/>
      <c r="B10" s="30"/>
      <c r="C10" s="69" t="s">
        <v>40</v>
      </c>
      <c r="D10" s="52"/>
      <c r="E10" s="53"/>
      <c r="F10" s="53"/>
      <c r="G10" s="53"/>
      <c r="H10" s="54"/>
      <c r="I10" s="53"/>
      <c r="J10" s="55"/>
      <c r="K10" s="117"/>
      <c r="L10" s="56"/>
      <c r="M10" s="57"/>
      <c r="N10" s="43"/>
      <c r="O10" s="30"/>
      <c r="P10" s="30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2.75">
      <c r="A11" s="29"/>
      <c r="B11" s="30"/>
      <c r="C11" s="69" t="s">
        <v>41</v>
      </c>
      <c r="D11" s="43"/>
      <c r="E11" s="43"/>
      <c r="F11" s="43"/>
      <c r="G11" s="43"/>
      <c r="H11" s="43"/>
      <c r="I11" s="43"/>
      <c r="J11" s="43"/>
      <c r="K11" s="117"/>
      <c r="L11" s="56"/>
      <c r="M11" s="52"/>
      <c r="N11" s="43"/>
      <c r="O11" s="30"/>
      <c r="P11" s="30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2.75">
      <c r="A12" s="29"/>
      <c r="B12" s="30"/>
      <c r="C12" s="69" t="s">
        <v>43</v>
      </c>
      <c r="D12" s="43"/>
      <c r="E12" s="43"/>
      <c r="F12" s="43"/>
      <c r="G12" s="43"/>
      <c r="H12" s="43"/>
      <c r="I12" s="43"/>
      <c r="J12" s="43"/>
      <c r="K12" s="117"/>
      <c r="L12" s="43"/>
      <c r="M12" s="43"/>
      <c r="N12" s="43"/>
      <c r="O12" s="30"/>
      <c r="P12" s="30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2.75">
      <c r="A13" s="29"/>
      <c r="B13" s="30"/>
      <c r="C13" s="43" t="s">
        <v>42</v>
      </c>
      <c r="D13" s="43"/>
      <c r="E13" s="43"/>
      <c r="F13" s="43"/>
      <c r="G13" s="43"/>
      <c r="H13" s="43"/>
      <c r="I13" s="43"/>
      <c r="J13" s="43"/>
      <c r="K13" s="117"/>
      <c r="L13" s="43"/>
      <c r="M13" s="43"/>
      <c r="N13" s="43"/>
      <c r="O13" s="30"/>
      <c r="P13" s="30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3.5" thickBot="1">
      <c r="A14" s="119"/>
      <c r="B14" s="120"/>
      <c r="C14" s="121"/>
      <c r="D14" s="121"/>
      <c r="E14" s="121"/>
      <c r="F14" s="121"/>
      <c r="G14" s="121"/>
      <c r="H14" s="121"/>
      <c r="I14" s="121"/>
      <c r="J14" s="121"/>
      <c r="K14" s="122"/>
      <c r="L14" s="43"/>
      <c r="M14" s="43"/>
      <c r="N14" s="43"/>
      <c r="O14" s="30"/>
      <c r="P14" s="30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2.75">
      <c r="A15" s="30"/>
      <c r="B15" s="30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0"/>
      <c r="P15" s="30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2.75">
      <c r="A16" s="30"/>
      <c r="B16" s="3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0"/>
      <c r="P16" s="30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ht="12.75">
      <c r="A17" s="30"/>
      <c r="B17" s="30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30"/>
      <c r="P17" s="3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ht="12.75">
      <c r="A18" s="32"/>
      <c r="B18" s="3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</sheetData>
  <sheetProtection/>
  <mergeCells count="1">
    <mergeCell ref="C4:G4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portrait" paperSize="9" scale="120" r:id="rId13"/>
  <headerFooter alignWithMargins="0">
    <oddFooter>&amp;CFoundation</oddFooter>
  </headerFooter>
  <drawing r:id="rId12"/>
  <legacyDrawing r:id="rId11"/>
  <oleObjects>
    <oleObject progId="Equation.3" shapeId="288373" r:id="rId1"/>
    <oleObject progId="Equation.3" shapeId="288374" r:id="rId2"/>
    <oleObject progId="Equation.3" shapeId="288375" r:id="rId3"/>
    <oleObject progId="Equation.3" shapeId="288376" r:id="rId4"/>
    <oleObject progId="Equation.3" shapeId="288377" r:id="rId5"/>
    <oleObject progId="Equation.3" shapeId="288378" r:id="rId6"/>
    <oleObject progId="Equation.3" shapeId="288379" r:id="rId7"/>
    <oleObject progId="Equation.3" shapeId="288380" r:id="rId8"/>
    <oleObject progId="Equation.3" shapeId="288381" r:id="rId9"/>
    <oleObject progId="Word.Picture.8" shapeId="288382" r:id="rId10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D45"/>
  <sheetViews>
    <sheetView zoomScale="200" zoomScaleNormal="200" zoomScalePageLayoutView="0" workbookViewId="0" topLeftCell="A1">
      <selection activeCell="E1" sqref="E1"/>
    </sheetView>
  </sheetViews>
  <sheetFormatPr defaultColWidth="9.140625" defaultRowHeight="15"/>
  <cols>
    <col min="1" max="2" width="3.00390625" style="23" customWidth="1"/>
    <col min="3" max="3" width="2.8515625" style="23" customWidth="1"/>
    <col min="4" max="4" width="1.57421875" style="23" customWidth="1"/>
    <col min="5" max="5" width="2.00390625" style="23" customWidth="1"/>
    <col min="6" max="6" width="1.57421875" style="23" bestFit="1" customWidth="1"/>
    <col min="7" max="7" width="3.28125" style="23" customWidth="1"/>
    <col min="8" max="10" width="9.421875" style="23" bestFit="1" customWidth="1"/>
    <col min="11" max="11" width="11.8515625" style="23" customWidth="1"/>
    <col min="12" max="12" width="4.421875" style="23" bestFit="1" customWidth="1"/>
    <col min="13" max="13" width="1.7109375" style="23" customWidth="1"/>
    <col min="14" max="14" width="2.28125" style="23" customWidth="1"/>
    <col min="15" max="15" width="1.57421875" style="23" customWidth="1"/>
    <col min="16" max="16" width="4.421875" style="23" customWidth="1"/>
    <col min="17" max="16384" width="9.140625" style="23" customWidth="1"/>
  </cols>
  <sheetData>
    <row r="1" spans="1:30" ht="12.75">
      <c r="A1" s="100"/>
      <c r="B1" s="114"/>
      <c r="C1" s="114"/>
      <c r="D1" s="114"/>
      <c r="E1" s="114"/>
      <c r="F1" s="114"/>
      <c r="G1" s="114"/>
      <c r="H1" s="114"/>
      <c r="I1" s="179">
        <f>MAX(H5:H8)</f>
        <v>11</v>
      </c>
      <c r="J1" s="114"/>
      <c r="K1" s="114"/>
      <c r="L1" s="114"/>
      <c r="M1" s="114"/>
      <c r="N1" s="114"/>
      <c r="O1" s="114"/>
      <c r="P1" s="114"/>
      <c r="Q1" s="10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3.5" customHeight="1">
      <c r="A2" s="33">
        <f ca="1">ROUNDUP((ROUND(RAND(),1)*10/4),0)</f>
        <v>1</v>
      </c>
      <c r="B2" s="34">
        <f>IF(A2=0,6,A2)</f>
        <v>1</v>
      </c>
      <c r="C2" s="34">
        <f ca="1">ROUNDUP((ROUND(RAND(),1)*10/4),0)</f>
        <v>1</v>
      </c>
      <c r="D2" s="34"/>
      <c r="E2" s="34">
        <f>IF(C2=0,6,C2)</f>
        <v>1</v>
      </c>
      <c r="F2" s="34"/>
      <c r="G2" s="34"/>
      <c r="H2" s="30"/>
      <c r="I2" s="74">
        <f>H10/2</f>
        <v>14.5</v>
      </c>
      <c r="J2" s="170"/>
      <c r="K2" s="30"/>
      <c r="L2" s="36"/>
      <c r="M2" s="37"/>
      <c r="N2" s="38"/>
      <c r="O2" s="30"/>
      <c r="P2" s="30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3.5" customHeight="1">
      <c r="A3" s="29"/>
      <c r="B3" s="30"/>
      <c r="C3" s="30"/>
      <c r="D3" s="30"/>
      <c r="E3" s="30"/>
      <c r="F3" s="30"/>
      <c r="G3" s="30"/>
      <c r="H3" s="30"/>
      <c r="I3" s="39" t="s">
        <v>31</v>
      </c>
      <c r="J3" s="30"/>
      <c r="K3" s="70" t="s">
        <v>44</v>
      </c>
      <c r="L3" s="30">
        <f>VLOOKUP(I1,B5:H8,2)</f>
        <v>16</v>
      </c>
      <c r="M3" s="30" t="s">
        <v>39</v>
      </c>
      <c r="N3" s="71" t="s">
        <v>33</v>
      </c>
      <c r="O3" s="52" t="s">
        <v>39</v>
      </c>
      <c r="P3" s="180">
        <f>VLOOKUP(I1,B5:G8,6)</f>
        <v>19</v>
      </c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3.5" customHeight="1">
      <c r="A4" s="29"/>
      <c r="B4" s="30"/>
      <c r="C4" s="204" t="s">
        <v>32</v>
      </c>
      <c r="D4" s="204"/>
      <c r="E4" s="204"/>
      <c r="F4" s="204"/>
      <c r="G4" s="204"/>
      <c r="H4" s="128" t="s">
        <v>24</v>
      </c>
      <c r="I4" s="41" t="s">
        <v>33</v>
      </c>
      <c r="J4" s="42" t="s">
        <v>34</v>
      </c>
      <c r="K4" s="30"/>
      <c r="L4" s="30"/>
      <c r="M4" s="30"/>
      <c r="N4" s="30"/>
      <c r="O4" s="30"/>
      <c r="P4" s="30"/>
      <c r="Q4" s="3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3.5" customHeight="1">
      <c r="A5" s="64">
        <f>B5</f>
        <v>4</v>
      </c>
      <c r="B5" s="65">
        <f>H5</f>
        <v>4</v>
      </c>
      <c r="C5" s="125">
        <f>'Grouped Data Questions'!C5</f>
        <v>10</v>
      </c>
      <c r="D5" s="126" t="str">
        <f>'Grouped Data Questions'!D5</f>
        <v>&lt;</v>
      </c>
      <c r="E5" s="63" t="str">
        <f>'Grouped Data Questions'!E5</f>
        <v>x</v>
      </c>
      <c r="F5" s="126" t="s">
        <v>39</v>
      </c>
      <c r="G5" s="127">
        <f>'Grouped Data Questions'!G5</f>
        <v>13</v>
      </c>
      <c r="H5" s="128">
        <f>'Grouped Data Questions'!H5</f>
        <v>4</v>
      </c>
      <c r="I5" s="47">
        <f>(G5+C5)/2</f>
        <v>11.5</v>
      </c>
      <c r="J5" s="128">
        <f>I5*H5</f>
        <v>46</v>
      </c>
      <c r="K5" s="181" t="s">
        <v>47</v>
      </c>
      <c r="L5" s="165">
        <f>H10</f>
        <v>29</v>
      </c>
      <c r="M5" s="164" t="s">
        <v>48</v>
      </c>
      <c r="N5" s="165">
        <v>2</v>
      </c>
      <c r="O5" s="165" t="s">
        <v>49</v>
      </c>
      <c r="P5" s="165">
        <f>I2</f>
        <v>14.5</v>
      </c>
      <c r="Q5" s="3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3.5" customHeight="1">
      <c r="A6" s="64">
        <f>A5+B6</f>
        <v>15</v>
      </c>
      <c r="B6" s="65">
        <f>H6</f>
        <v>11</v>
      </c>
      <c r="C6" s="125">
        <f>'Grouped Data Questions'!C6</f>
        <v>13</v>
      </c>
      <c r="D6" s="126" t="str">
        <f>'Grouped Data Questions'!D6</f>
        <v>&lt;</v>
      </c>
      <c r="E6" s="63" t="str">
        <f>'Grouped Data Questions'!E6</f>
        <v>x</v>
      </c>
      <c r="F6" s="126" t="s">
        <v>39</v>
      </c>
      <c r="G6" s="127">
        <f>'Grouped Data Questions'!G6</f>
        <v>16</v>
      </c>
      <c r="H6" s="128">
        <f>'Grouped Data Questions'!H6</f>
        <v>11</v>
      </c>
      <c r="I6" s="128">
        <f>(G6+C6)/2</f>
        <v>14.5</v>
      </c>
      <c r="J6" s="128">
        <f>I6*H6</f>
        <v>159.5</v>
      </c>
      <c r="K6" s="70" t="s">
        <v>45</v>
      </c>
      <c r="L6" s="73">
        <f>IF(I2&lt;A5,C5,IF(I2&lt;A6,C6,IF(I2&lt;A7,C7,C8)))</f>
        <v>13</v>
      </c>
      <c r="M6" s="30" t="s">
        <v>39</v>
      </c>
      <c r="N6" s="71" t="s">
        <v>33</v>
      </c>
      <c r="O6" s="52" t="s">
        <v>39</v>
      </c>
      <c r="P6" s="180">
        <f>IF(I2&lt;A5,G5,IF(I2&lt;A6,G6,IF(I2&lt;A7,G7,G8)))</f>
        <v>16</v>
      </c>
      <c r="Q6" s="31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3.5" customHeight="1">
      <c r="A7" s="64">
        <f>A6+B7</f>
        <v>26</v>
      </c>
      <c r="B7" s="65">
        <f>H7</f>
        <v>11</v>
      </c>
      <c r="C7" s="125">
        <f>'Grouped Data Questions'!C7</f>
        <v>16</v>
      </c>
      <c r="D7" s="126" t="str">
        <f>'Grouped Data Questions'!D7</f>
        <v>&lt;</v>
      </c>
      <c r="E7" s="63" t="str">
        <f>'Grouped Data Questions'!E7</f>
        <v>x</v>
      </c>
      <c r="F7" s="126" t="s">
        <v>39</v>
      </c>
      <c r="G7" s="127">
        <f>'Grouped Data Questions'!G7</f>
        <v>19</v>
      </c>
      <c r="H7" s="128">
        <f>'Grouped Data Questions'!H7</f>
        <v>11</v>
      </c>
      <c r="I7" s="128">
        <f>(G7+C7)/2</f>
        <v>17.5</v>
      </c>
      <c r="J7" s="128">
        <f>I7*H7</f>
        <v>192.5</v>
      </c>
      <c r="K7" s="70" t="s">
        <v>46</v>
      </c>
      <c r="L7" s="43">
        <f>G8-C5</f>
        <v>12</v>
      </c>
      <c r="M7" s="43"/>
      <c r="N7" s="43"/>
      <c r="O7" s="30"/>
      <c r="P7" s="30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3.5" customHeight="1">
      <c r="A8" s="64">
        <f>A7+B8</f>
        <v>29</v>
      </c>
      <c r="B8" s="65">
        <f>H8</f>
        <v>3</v>
      </c>
      <c r="C8" s="125">
        <f>'Grouped Data Questions'!C8</f>
        <v>19</v>
      </c>
      <c r="D8" s="126" t="str">
        <f>'Grouped Data Questions'!D8</f>
        <v>&lt;</v>
      </c>
      <c r="E8" s="63" t="str">
        <f>'Grouped Data Questions'!E8</f>
        <v>x</v>
      </c>
      <c r="F8" s="126" t="s">
        <v>39</v>
      </c>
      <c r="G8" s="127">
        <f>'Grouped Data Questions'!G8</f>
        <v>22</v>
      </c>
      <c r="H8" s="128">
        <f>'Grouped Data Questions'!H8</f>
        <v>3</v>
      </c>
      <c r="I8" s="128">
        <f>(G8+C8)/2</f>
        <v>20.5</v>
      </c>
      <c r="J8" s="128">
        <f>I8*H8</f>
        <v>61.5</v>
      </c>
      <c r="K8" s="43"/>
      <c r="L8" s="43"/>
      <c r="M8" s="43"/>
      <c r="N8" s="43"/>
      <c r="O8" s="30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3.5" customHeight="1">
      <c r="A9" s="29"/>
      <c r="B9" s="30"/>
      <c r="C9" s="52"/>
      <c r="D9" s="52"/>
      <c r="E9" s="52"/>
      <c r="F9" s="52"/>
      <c r="G9" s="52"/>
      <c r="H9" s="52"/>
      <c r="I9" s="52"/>
      <c r="J9" s="52"/>
      <c r="K9" s="43"/>
      <c r="L9" s="43"/>
      <c r="M9" s="43"/>
      <c r="N9" s="43"/>
      <c r="O9" s="30"/>
      <c r="P9" s="30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5.75">
      <c r="A10" s="29"/>
      <c r="B10" s="30"/>
      <c r="C10" s="52"/>
      <c r="D10" s="52"/>
      <c r="E10" s="53"/>
      <c r="F10" s="53" t="s">
        <v>37</v>
      </c>
      <c r="G10" s="53"/>
      <c r="H10" s="54">
        <f>SUM(H5:H9)</f>
        <v>29</v>
      </c>
      <c r="I10" s="53" t="s">
        <v>38</v>
      </c>
      <c r="J10" s="55">
        <f>SUM(J5:J9)</f>
        <v>459.5</v>
      </c>
      <c r="K10" s="43"/>
      <c r="L10" s="56"/>
      <c r="M10" s="57"/>
      <c r="N10" s="43"/>
      <c r="O10" s="30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2.75">
      <c r="A11" s="29"/>
      <c r="B11" s="30"/>
      <c r="C11" s="43"/>
      <c r="D11" s="43"/>
      <c r="E11" s="43"/>
      <c r="F11" s="43"/>
      <c r="G11" s="43"/>
      <c r="H11" s="43"/>
      <c r="I11" s="43"/>
      <c r="J11" s="43"/>
      <c r="K11" s="43"/>
      <c r="L11" s="56"/>
      <c r="M11" s="52"/>
      <c r="N11" s="43"/>
      <c r="O11" s="30"/>
      <c r="P11" s="30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2.75">
      <c r="A12" s="29"/>
      <c r="B12" s="3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5.75">
      <c r="A13" s="29"/>
      <c r="B13" s="30"/>
      <c r="C13" s="43"/>
      <c r="D13" s="43"/>
      <c r="E13" s="43"/>
      <c r="F13" s="43"/>
      <c r="G13" s="48" t="s">
        <v>35</v>
      </c>
      <c r="H13" s="49" t="s">
        <v>36</v>
      </c>
      <c r="I13" s="48" t="s">
        <v>35</v>
      </c>
      <c r="J13" s="98">
        <f>J10</f>
        <v>459.5</v>
      </c>
      <c r="K13" s="57">
        <f>J10/H10</f>
        <v>15.844827586206897</v>
      </c>
      <c r="L13" s="56"/>
      <c r="M13" s="170"/>
      <c r="N13" s="43"/>
      <c r="O13" s="30"/>
      <c r="P13" s="30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6.5" thickBot="1">
      <c r="A14" s="119"/>
      <c r="B14" s="120"/>
      <c r="C14" s="121"/>
      <c r="D14" s="121"/>
      <c r="E14" s="121"/>
      <c r="F14" s="121"/>
      <c r="G14" s="182"/>
      <c r="H14" s="175" t="s">
        <v>37</v>
      </c>
      <c r="I14" s="121"/>
      <c r="J14" s="183">
        <f>H10</f>
        <v>29</v>
      </c>
      <c r="K14" s="121"/>
      <c r="L14" s="121"/>
      <c r="M14" s="121"/>
      <c r="N14" s="121"/>
      <c r="O14" s="120"/>
      <c r="P14" s="120"/>
      <c r="Q14" s="184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2.75">
      <c r="A15" s="32"/>
      <c r="B15" s="32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2.75">
      <c r="A16" s="32"/>
      <c r="B16" s="32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2.75">
      <c r="A17" s="32"/>
      <c r="B17" s="3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2.75">
      <c r="A18" s="32"/>
      <c r="B18" s="3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8:30" ht="12.75"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8:30" ht="12.75"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8:30" ht="12.75"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</sheetData>
  <sheetProtection/>
  <mergeCells count="1">
    <mergeCell ref="C4:G4"/>
  </mergeCells>
  <printOptions horizontalCentered="1"/>
  <pageMargins left="0.2755905511811024" right="0.4330708661417323" top="0.6692913385826772" bottom="0.984251968503937" header="0.5118110236220472" footer="0.5118110236220472"/>
  <pageSetup horizontalDpi="360" verticalDpi="360" orientation="portrait" paperSize="9" scale="115" r:id="rId13"/>
  <headerFooter alignWithMargins="0">
    <oddFooter>&amp;CFoundation</oddFooter>
  </headerFooter>
  <drawing r:id="rId12"/>
  <legacyDrawing r:id="rId11"/>
  <oleObjects>
    <oleObject progId="Equation.3" shapeId="290663" r:id="rId1"/>
    <oleObject progId="Equation.3" shapeId="290664" r:id="rId2"/>
    <oleObject progId="Equation.3" shapeId="290665" r:id="rId3"/>
    <oleObject progId="Equation.3" shapeId="290666" r:id="rId4"/>
    <oleObject progId="Equation.3" shapeId="290667" r:id="rId5"/>
    <oleObject progId="Equation.3" shapeId="290668" r:id="rId6"/>
    <oleObject progId="Equation.3" shapeId="290670" r:id="rId7"/>
    <oleObject progId="Equation.3" shapeId="290671" r:id="rId8"/>
    <oleObject progId="Equation.3" shapeId="290672" r:id="rId9"/>
    <oleObject progId="Word.Picture.8" shapeId="290673" r:id="rId10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16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0.140625" style="0" customWidth="1"/>
    <col min="3" max="12" width="7.421875" style="0" customWidth="1"/>
  </cols>
  <sheetData>
    <row r="1" spans="1:32" ht="11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5"/>
      <c r="B2" s="206" t="s">
        <v>107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7"/>
      <c r="N2" s="1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5"/>
      <c r="B4" s="185" t="str">
        <f>IF('Random Numbers'!$A$21=1,'Random Numbers'!B21,IF('Random Numbers'!$A$21=2,'Random Numbers'!B23,IF('Random Numbers'!$A$21=3,'Random Numbers'!B25,'Random Numbers'!B27)))</f>
        <v>Year 10 Test Results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7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7"/>
      <c r="N5" s="1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5"/>
      <c r="B6" s="96" t="str">
        <f>IF('Random Numbers'!$A$21=1,'Random Numbers'!C21,IF('Random Numbers'!$A$21=2,'Random Numbers'!C23,IF('Random Numbers'!$A$21=3,'Random Numbers'!C25,'Random Numbers'!C27)))</f>
        <v>Maths Test %</v>
      </c>
      <c r="C6" s="97">
        <f>IF('Random Numbers'!$A$21=1,'Random Numbers'!C17,IF('Random Numbers'!$A$21=2,'Random Numbers'!C17,IF('Random Numbers'!$A$21=3,'Random Numbers'!C19,'Random Numbers'!C19)))</f>
        <v>2</v>
      </c>
      <c r="D6" s="97">
        <f>IF('Random Numbers'!$A$21=1,'Random Numbers'!D17,IF('Random Numbers'!$A$21=2,'Random Numbers'!D17,IF('Random Numbers'!$A$21=3,'Random Numbers'!D19,'Random Numbers'!D19)))</f>
        <v>11</v>
      </c>
      <c r="E6" s="97">
        <f>IF('Random Numbers'!$A$21=1,'Random Numbers'!E17,IF('Random Numbers'!$A$21=2,'Random Numbers'!E17,IF('Random Numbers'!$A$21=3,'Random Numbers'!E19,'Random Numbers'!E19)))</f>
        <v>14</v>
      </c>
      <c r="F6" s="97">
        <f>IF('Random Numbers'!$A$21=1,'Random Numbers'!F17,IF('Random Numbers'!$A$21=2,'Random Numbers'!F17,IF('Random Numbers'!$A$21=3,'Random Numbers'!F19,'Random Numbers'!F19)))</f>
        <v>17</v>
      </c>
      <c r="G6" s="97">
        <f>IF('Random Numbers'!$A$21=1,'Random Numbers'!G17,IF('Random Numbers'!$A$21=2,'Random Numbers'!G17,IF('Random Numbers'!$A$21=3,'Random Numbers'!G19,'Random Numbers'!G19)))</f>
        <v>25</v>
      </c>
      <c r="H6" s="97">
        <f>IF('Random Numbers'!$A$21=1,'Random Numbers'!H17,IF('Random Numbers'!$A$21=2,'Random Numbers'!H17,IF('Random Numbers'!$A$21=3,'Random Numbers'!H19,'Random Numbers'!H19)))</f>
        <v>31</v>
      </c>
      <c r="I6" s="97">
        <f>IF('Random Numbers'!$A$21=1,'Random Numbers'!I17,IF('Random Numbers'!$A$21=2,'Random Numbers'!I17,IF('Random Numbers'!$A$21=3,'Random Numbers'!I19,'Random Numbers'!I19)))</f>
        <v>35</v>
      </c>
      <c r="J6" s="97">
        <f>IF('Random Numbers'!$A$21=1,'Random Numbers'!J17,IF('Random Numbers'!$A$21=2,'Random Numbers'!J17,IF('Random Numbers'!$A$21=3,'Random Numbers'!J19,'Random Numbers'!J19)))</f>
        <v>50</v>
      </c>
      <c r="K6" s="97">
        <f>IF('Random Numbers'!$A$21=1,'Random Numbers'!K17,IF('Random Numbers'!$A$21=2,'Random Numbers'!K17,IF('Random Numbers'!$A$21=3,'Random Numbers'!K19,'Random Numbers'!K19)))</f>
        <v>60</v>
      </c>
      <c r="L6" s="97">
        <f>IF('Random Numbers'!$A$21=1,'Random Numbers'!L17,IF('Random Numbers'!$A$21=2,'Random Numbers'!L17,IF('Random Numbers'!$A$21=3,'Random Numbers'!L19,'Random Numbers'!L19)))</f>
        <v>61</v>
      </c>
      <c r="M6" s="17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5"/>
      <c r="B7" s="96" t="str">
        <f>IF('Random Numbers'!$A$21=1,'Random Numbers'!C22,IF('Random Numbers'!$A$21=2,'Random Numbers'!C24,IF('Random Numbers'!$A$21=3,'Random Numbers'!C26,'Random Numbers'!C28)))</f>
        <v>Science Test %</v>
      </c>
      <c r="C7" s="97">
        <f>IF('Random Numbers'!$A$21=1,'Random Numbers'!C18,IF('Random Numbers'!$A$21=2,'Random Numbers'!C18,IF('Random Numbers'!$A$21=3,'Random Numbers'!C20,'Random Numbers'!C20)))</f>
        <v>0</v>
      </c>
      <c r="D7" s="97">
        <f>IF('Random Numbers'!$A$21=1,'Random Numbers'!D18,IF('Random Numbers'!$A$21=2,'Random Numbers'!D18,IF('Random Numbers'!$A$21=3,'Random Numbers'!D20,'Random Numbers'!D20)))</f>
        <v>14</v>
      </c>
      <c r="E7" s="97">
        <f>IF('Random Numbers'!$A$21=1,'Random Numbers'!E18,IF('Random Numbers'!$A$21=2,'Random Numbers'!E18,IF('Random Numbers'!$A$21=3,'Random Numbers'!E20,'Random Numbers'!E20)))</f>
        <v>12</v>
      </c>
      <c r="F7" s="97">
        <f>IF('Random Numbers'!$A$21=1,'Random Numbers'!F18,IF('Random Numbers'!$A$21=2,'Random Numbers'!F18,IF('Random Numbers'!$A$21=3,'Random Numbers'!F20,'Random Numbers'!F20)))</f>
        <v>17</v>
      </c>
      <c r="G7" s="97">
        <f>IF('Random Numbers'!$A$21=1,'Random Numbers'!G18,IF('Random Numbers'!$A$21=2,'Random Numbers'!G18,IF('Random Numbers'!$A$21=3,'Random Numbers'!G20,'Random Numbers'!G20)))</f>
        <v>22</v>
      </c>
      <c r="H7" s="97">
        <f>IF('Random Numbers'!$A$21=1,'Random Numbers'!H18,IF('Random Numbers'!$A$21=2,'Random Numbers'!H18,IF('Random Numbers'!$A$21=3,'Random Numbers'!H20,'Random Numbers'!H20)))</f>
        <v>35</v>
      </c>
      <c r="I7" s="97">
        <f>IF('Random Numbers'!$A$21=1,'Random Numbers'!I18,IF('Random Numbers'!$A$21=2,'Random Numbers'!I18,IF('Random Numbers'!$A$21=3,'Random Numbers'!I20,'Random Numbers'!I20)))</f>
        <v>36</v>
      </c>
      <c r="J7" s="97">
        <f>IF('Random Numbers'!$A$21=1,'Random Numbers'!J18,IF('Random Numbers'!$A$21=2,'Random Numbers'!J18,IF('Random Numbers'!$A$21=3,'Random Numbers'!J20,'Random Numbers'!J20)))</f>
        <v>40</v>
      </c>
      <c r="K7" s="97">
        <f>IF('Random Numbers'!$A$21=1,'Random Numbers'!K18,IF('Random Numbers'!$A$21=2,'Random Numbers'!K18,IF('Random Numbers'!$A$21=3,'Random Numbers'!K20,'Random Numbers'!K20)))</f>
        <v>58</v>
      </c>
      <c r="L7" s="97">
        <f>IF('Random Numbers'!$A$21=1,'Random Numbers'!L18,IF('Random Numbers'!$A$21=2,'Random Numbers'!L18,IF('Random Numbers'!$A$21=3,'Random Numbers'!L20,'Random Numbers'!L20)))</f>
        <v>63</v>
      </c>
      <c r="M7" s="17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7"/>
      <c r="N8" s="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5"/>
      <c r="B9" s="185" t="s">
        <v>109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7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7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5"/>
      <c r="B11" s="185" t="s">
        <v>110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7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>
      <c r="A12" s="1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7"/>
      <c r="N12" s="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">
      <c r="A13" s="15"/>
      <c r="B13" s="187" t="s">
        <v>111</v>
      </c>
      <c r="C13" s="205" t="str">
        <f>B6</f>
        <v>Maths Test %</v>
      </c>
      <c r="D13" s="205"/>
      <c r="E13" s="205"/>
      <c r="F13" s="205"/>
      <c r="G13" s="185" t="s">
        <v>112</v>
      </c>
      <c r="H13" s="205" t="str">
        <f>B7</f>
        <v>Science Test %</v>
      </c>
      <c r="I13" s="205"/>
      <c r="J13" s="205"/>
      <c r="K13" s="205"/>
      <c r="L13" s="185" t="s">
        <v>113</v>
      </c>
      <c r="M13" s="188">
        <f ca="1">RANDBETWEEN(25,75)</f>
        <v>58</v>
      </c>
      <c r="N13" s="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>
      <c r="A14" s="15"/>
      <c r="B14" s="187"/>
      <c r="C14" s="189"/>
      <c r="D14" s="186"/>
      <c r="E14" s="186"/>
      <c r="F14" s="17"/>
      <c r="G14" s="185"/>
      <c r="H14" s="189"/>
      <c r="I14" s="189"/>
      <c r="J14" s="189"/>
      <c r="K14" s="189"/>
      <c r="L14" s="185"/>
      <c r="M14" s="190"/>
      <c r="N14" s="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">
      <c r="A15" s="15"/>
      <c r="B15" s="187" t="s">
        <v>111</v>
      </c>
      <c r="C15" s="205" t="str">
        <f>B7</f>
        <v>Science Test %</v>
      </c>
      <c r="D15" s="205"/>
      <c r="E15" s="205"/>
      <c r="F15" s="205"/>
      <c r="G15" s="185" t="s">
        <v>112</v>
      </c>
      <c r="H15" s="205" t="str">
        <f>B6</f>
        <v>Maths Test %</v>
      </c>
      <c r="I15" s="205"/>
      <c r="J15" s="205"/>
      <c r="K15" s="205"/>
      <c r="L15" s="185" t="s">
        <v>113</v>
      </c>
      <c r="M15" s="188">
        <f ca="1">RANDBETWEEN(25,75)</f>
        <v>44</v>
      </c>
      <c r="N15" s="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>
      <c r="A20" s="15"/>
      <c r="B20" s="207" t="str">
        <f>B7</f>
        <v>Science Test %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5"/>
      <c r="B21" s="20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5"/>
      <c r="B22" s="20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5"/>
      <c r="B23" s="20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5"/>
      <c r="B24" s="20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5"/>
      <c r="B25" s="20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5"/>
      <c r="B26" s="20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5"/>
      <c r="B27" s="20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9"/>
      <c r="B35" s="20"/>
      <c r="C35" s="20"/>
      <c r="D35" s="20"/>
      <c r="E35" s="20" t="str">
        <f>B6</f>
        <v>Maths Test %</v>
      </c>
      <c r="F35" s="160"/>
      <c r="G35" s="20"/>
      <c r="H35" s="20"/>
      <c r="I35" s="20"/>
      <c r="J35" s="20"/>
      <c r="K35" s="20"/>
      <c r="L35" s="20"/>
      <c r="M35" s="20"/>
      <c r="N35" s="2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C13:F13"/>
    <mergeCell ref="C15:F15"/>
    <mergeCell ref="H13:K13"/>
    <mergeCell ref="H15:K15"/>
    <mergeCell ref="B2:L2"/>
    <mergeCell ref="B20:B27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96" r:id="rId2"/>
  <headerFooter>
    <oddFooter>&amp;CFoundation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F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0.140625" style="0" customWidth="1"/>
    <col min="3" max="9" width="7.421875" style="0" customWidth="1"/>
    <col min="10" max="10" width="8.00390625" style="0" customWidth="1"/>
    <col min="11" max="12" width="7.421875" style="0" customWidth="1"/>
  </cols>
  <sheetData>
    <row r="1" spans="1:32" ht="11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5"/>
      <c r="B2" s="206" t="s">
        <v>107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7"/>
      <c r="N2" s="1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5"/>
      <c r="B4" s="185" t="str">
        <f>IF('Random Numbers'!$A$21=1,'Random Numbers'!B21,IF('Random Numbers'!$A$21=2,'Random Numbers'!B23,IF('Random Numbers'!$A$21=3,'Random Numbers'!B25,'Random Numbers'!B27)))</f>
        <v>Year 10 Test Results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7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7"/>
      <c r="N5" s="1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5"/>
      <c r="B6" s="96" t="str">
        <f>IF('Random Numbers'!$A$21=1,'Random Numbers'!C21,IF('Random Numbers'!$A$21=2,'Random Numbers'!C23,IF('Random Numbers'!$A$21=3,'Random Numbers'!C25,'Random Numbers'!C27)))</f>
        <v>Maths Test %</v>
      </c>
      <c r="C6" s="97">
        <f>IF('Random Numbers'!$A$21=1,'Random Numbers'!C17,IF('Random Numbers'!$A$21=2,'Random Numbers'!C17,IF('Random Numbers'!$A$21=3,'Random Numbers'!C19,'Random Numbers'!C19)))</f>
        <v>2</v>
      </c>
      <c r="D6" s="97">
        <f>IF('Random Numbers'!$A$21=1,'Random Numbers'!D17,IF('Random Numbers'!$A$21=2,'Random Numbers'!D17,IF('Random Numbers'!$A$21=3,'Random Numbers'!D19,'Random Numbers'!D19)))</f>
        <v>11</v>
      </c>
      <c r="E6" s="97">
        <f>IF('Random Numbers'!$A$21=1,'Random Numbers'!E17,IF('Random Numbers'!$A$21=2,'Random Numbers'!E17,IF('Random Numbers'!$A$21=3,'Random Numbers'!E19,'Random Numbers'!E19)))</f>
        <v>14</v>
      </c>
      <c r="F6" s="97">
        <f>IF('Random Numbers'!$A$21=1,'Random Numbers'!F17,IF('Random Numbers'!$A$21=2,'Random Numbers'!F17,IF('Random Numbers'!$A$21=3,'Random Numbers'!F19,'Random Numbers'!F19)))</f>
        <v>17</v>
      </c>
      <c r="G6" s="97">
        <f>IF('Random Numbers'!$A$21=1,'Random Numbers'!G17,IF('Random Numbers'!$A$21=2,'Random Numbers'!G17,IF('Random Numbers'!$A$21=3,'Random Numbers'!G19,'Random Numbers'!G19)))</f>
        <v>25</v>
      </c>
      <c r="H6" s="97">
        <f>IF('Random Numbers'!$A$21=1,'Random Numbers'!H17,IF('Random Numbers'!$A$21=2,'Random Numbers'!H17,IF('Random Numbers'!$A$21=3,'Random Numbers'!H19,'Random Numbers'!H19)))</f>
        <v>31</v>
      </c>
      <c r="I6" s="97">
        <f>IF('Random Numbers'!$A$21=1,'Random Numbers'!I17,IF('Random Numbers'!$A$21=2,'Random Numbers'!I17,IF('Random Numbers'!$A$21=3,'Random Numbers'!I19,'Random Numbers'!I19)))</f>
        <v>35</v>
      </c>
      <c r="J6" s="97">
        <f>IF('Random Numbers'!$A$21=1,'Random Numbers'!J17,IF('Random Numbers'!$A$21=2,'Random Numbers'!J17,IF('Random Numbers'!$A$21=3,'Random Numbers'!J19,'Random Numbers'!J19)))</f>
        <v>50</v>
      </c>
      <c r="K6" s="97">
        <f>IF('Random Numbers'!$A$21=1,'Random Numbers'!K17,IF('Random Numbers'!$A$21=2,'Random Numbers'!K17,IF('Random Numbers'!$A$21=3,'Random Numbers'!K19,'Random Numbers'!K19)))</f>
        <v>60</v>
      </c>
      <c r="L6" s="97">
        <f>IF('Random Numbers'!$A$21=1,'Random Numbers'!L17,IF('Random Numbers'!$A$21=2,'Random Numbers'!L17,IF('Random Numbers'!$A$21=3,'Random Numbers'!L19,'Random Numbers'!L19)))</f>
        <v>61</v>
      </c>
      <c r="M6" s="17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5"/>
      <c r="B7" s="96" t="str">
        <f>IF('Random Numbers'!$A$21=1,'Random Numbers'!C22,IF('Random Numbers'!$A$21=2,'Random Numbers'!C24,IF('Random Numbers'!$A$21=3,'Random Numbers'!C26,'Random Numbers'!C28)))</f>
        <v>Science Test %</v>
      </c>
      <c r="C7" s="97">
        <f>IF('Random Numbers'!$A$21=1,'Random Numbers'!C18,IF('Random Numbers'!$A$21=2,'Random Numbers'!C18,IF('Random Numbers'!$A$21=3,'Random Numbers'!C20,'Random Numbers'!C20)))</f>
        <v>0</v>
      </c>
      <c r="D7" s="97">
        <f>IF('Random Numbers'!$A$21=1,'Random Numbers'!D18,IF('Random Numbers'!$A$21=2,'Random Numbers'!D18,IF('Random Numbers'!$A$21=3,'Random Numbers'!D20,'Random Numbers'!D20)))</f>
        <v>14</v>
      </c>
      <c r="E7" s="97">
        <f>IF('Random Numbers'!$A$21=1,'Random Numbers'!E18,IF('Random Numbers'!$A$21=2,'Random Numbers'!E18,IF('Random Numbers'!$A$21=3,'Random Numbers'!E20,'Random Numbers'!E20)))</f>
        <v>12</v>
      </c>
      <c r="F7" s="97">
        <f>IF('Random Numbers'!$A$21=1,'Random Numbers'!F18,IF('Random Numbers'!$A$21=2,'Random Numbers'!F18,IF('Random Numbers'!$A$21=3,'Random Numbers'!F20,'Random Numbers'!F20)))</f>
        <v>17</v>
      </c>
      <c r="G7" s="97">
        <f>IF('Random Numbers'!$A$21=1,'Random Numbers'!G18,IF('Random Numbers'!$A$21=2,'Random Numbers'!G18,IF('Random Numbers'!$A$21=3,'Random Numbers'!G20,'Random Numbers'!G20)))</f>
        <v>22</v>
      </c>
      <c r="H7" s="97">
        <f>IF('Random Numbers'!$A$21=1,'Random Numbers'!H18,IF('Random Numbers'!$A$21=2,'Random Numbers'!H18,IF('Random Numbers'!$A$21=3,'Random Numbers'!H20,'Random Numbers'!H20)))</f>
        <v>35</v>
      </c>
      <c r="I7" s="97">
        <f>IF('Random Numbers'!$A$21=1,'Random Numbers'!I18,IF('Random Numbers'!$A$21=2,'Random Numbers'!I18,IF('Random Numbers'!$A$21=3,'Random Numbers'!I20,'Random Numbers'!I20)))</f>
        <v>36</v>
      </c>
      <c r="J7" s="97">
        <f>IF('Random Numbers'!$A$21=1,'Random Numbers'!J18,IF('Random Numbers'!$A$21=2,'Random Numbers'!J18,IF('Random Numbers'!$A$21=3,'Random Numbers'!J20,'Random Numbers'!J20)))</f>
        <v>40</v>
      </c>
      <c r="K7" s="97">
        <f>IF('Random Numbers'!$A$21=1,'Random Numbers'!K18,IF('Random Numbers'!$A$21=2,'Random Numbers'!K18,IF('Random Numbers'!$A$21=3,'Random Numbers'!K20,'Random Numbers'!K20)))</f>
        <v>58</v>
      </c>
      <c r="L7" s="97">
        <f>IF('Random Numbers'!$A$21=1,'Random Numbers'!L18,IF('Random Numbers'!$A$21=2,'Random Numbers'!L18,IF('Random Numbers'!$A$21=3,'Random Numbers'!L20,'Random Numbers'!L20)))</f>
        <v>63</v>
      </c>
      <c r="M7" s="17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7"/>
      <c r="N8" s="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5"/>
      <c r="B9" s="185" t="s">
        <v>109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7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7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5"/>
      <c r="B11" s="185" t="s">
        <v>110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7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>
      <c r="A12" s="1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7"/>
      <c r="N12" s="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">
      <c r="A13" s="15"/>
      <c r="B13" s="187" t="s">
        <v>111</v>
      </c>
      <c r="C13" s="205" t="str">
        <f>B6</f>
        <v>Maths Test %</v>
      </c>
      <c r="D13" s="205"/>
      <c r="E13" s="205"/>
      <c r="F13" s="205"/>
      <c r="G13" s="185" t="s">
        <v>112</v>
      </c>
      <c r="H13" s="205" t="str">
        <f>B7</f>
        <v>Science Test %</v>
      </c>
      <c r="I13" s="205"/>
      <c r="J13" s="205"/>
      <c r="K13" s="205"/>
      <c r="L13" s="185" t="s">
        <v>113</v>
      </c>
      <c r="M13" s="188">
        <f ca="1">RANDBETWEEN(25,75)</f>
        <v>61</v>
      </c>
      <c r="N13" s="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>
      <c r="A14" s="15"/>
      <c r="B14" s="187"/>
      <c r="C14" s="189"/>
      <c r="D14" s="186"/>
      <c r="E14" s="186"/>
      <c r="F14" s="17"/>
      <c r="G14" s="185"/>
      <c r="H14" s="189"/>
      <c r="I14" s="189"/>
      <c r="J14" s="189"/>
      <c r="K14" s="189"/>
      <c r="L14" s="185"/>
      <c r="M14" s="190"/>
      <c r="N14" s="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">
      <c r="A15" s="15"/>
      <c r="B15" s="187" t="s">
        <v>111</v>
      </c>
      <c r="C15" s="205" t="str">
        <f>B7</f>
        <v>Science Test %</v>
      </c>
      <c r="D15" s="205"/>
      <c r="E15" s="205"/>
      <c r="F15" s="205"/>
      <c r="G15" s="185" t="s">
        <v>112</v>
      </c>
      <c r="H15" s="205" t="str">
        <f>B6</f>
        <v>Maths Test %</v>
      </c>
      <c r="I15" s="205"/>
      <c r="J15" s="205"/>
      <c r="K15" s="205"/>
      <c r="L15" s="185" t="s">
        <v>113</v>
      </c>
      <c r="M15" s="188">
        <f ca="1">RANDBETWEEN(25,75)</f>
        <v>64</v>
      </c>
      <c r="N15" s="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>
      <c r="A20" s="15"/>
      <c r="B20" s="207" t="str">
        <f>B7</f>
        <v>Science Test %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5"/>
      <c r="B21" s="20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5"/>
      <c r="B22" s="20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5"/>
      <c r="B23" s="20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5"/>
      <c r="B24" s="20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5"/>
      <c r="B25" s="20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5"/>
      <c r="B26" s="20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5"/>
      <c r="B27" s="20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9"/>
      <c r="B35" s="20"/>
      <c r="C35" s="20"/>
      <c r="D35" s="20"/>
      <c r="E35" s="20" t="str">
        <f>B6</f>
        <v>Maths Test %</v>
      </c>
      <c r="F35" s="160"/>
      <c r="G35" s="20"/>
      <c r="H35" s="20"/>
      <c r="I35" s="20"/>
      <c r="J35" s="20"/>
      <c r="K35" s="20"/>
      <c r="L35" s="20"/>
      <c r="M35" s="20"/>
      <c r="N35" s="2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B2:L2"/>
    <mergeCell ref="C13:F13"/>
    <mergeCell ref="H13:K13"/>
    <mergeCell ref="C15:F15"/>
    <mergeCell ref="H15:K15"/>
    <mergeCell ref="B20:B27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scale="77" r:id="rId2"/>
  <headerFooter>
    <oddHeader>&amp;CFoundation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L28"/>
  <sheetViews>
    <sheetView zoomScalePageLayoutView="0" workbookViewId="0" topLeftCell="A10">
      <selection activeCell="A21" sqref="A21"/>
    </sheetView>
  </sheetViews>
  <sheetFormatPr defaultColWidth="9.140625" defaultRowHeight="15"/>
  <cols>
    <col min="2" max="2" width="13.8515625" style="0" bestFit="1" customWidth="1"/>
    <col min="3" max="3" width="15.7109375" style="0" bestFit="1" customWidth="1"/>
    <col min="4" max="4" width="3.8515625" style="0" customWidth="1"/>
    <col min="5" max="5" width="16.421875" style="0" customWidth="1"/>
    <col min="6" max="6" width="14.421875" style="0" bestFit="1" customWidth="1"/>
    <col min="7" max="7" width="15.8515625" style="0" bestFit="1" customWidth="1"/>
    <col min="8" max="8" width="18.57421875" style="0" customWidth="1"/>
    <col min="9" max="9" width="16.57421875" style="0" customWidth="1"/>
  </cols>
  <sheetData>
    <row r="2" spans="1:8" ht="30">
      <c r="A2" t="s">
        <v>60</v>
      </c>
      <c r="B2" s="1" t="s">
        <v>0</v>
      </c>
      <c r="C2" s="1" t="s">
        <v>2</v>
      </c>
      <c r="E2" s="2" t="s">
        <v>3</v>
      </c>
      <c r="F2" s="2" t="s">
        <v>8</v>
      </c>
      <c r="G2" s="2" t="s">
        <v>13</v>
      </c>
      <c r="H2" s="3" t="s">
        <v>18</v>
      </c>
    </row>
    <row r="3" spans="2:8" ht="15">
      <c r="B3" s="1">
        <f ca="1">RANDBETWEEN(1,8)</f>
        <v>2</v>
      </c>
      <c r="C3" s="1">
        <f>180/B5</f>
        <v>60</v>
      </c>
      <c r="D3">
        <f>SUM(C3:C5)</f>
        <v>150</v>
      </c>
      <c r="E3" s="1" t="s">
        <v>4</v>
      </c>
      <c r="F3" s="1" t="s">
        <v>9</v>
      </c>
      <c r="G3" s="1" t="s">
        <v>14</v>
      </c>
      <c r="H3" s="1" t="s">
        <v>19</v>
      </c>
    </row>
    <row r="4" spans="2:8" ht="15">
      <c r="B4" s="1" t="s">
        <v>1</v>
      </c>
      <c r="C4" s="1">
        <f>180/(B5+1)</f>
        <v>45</v>
      </c>
      <c r="E4" s="1" t="s">
        <v>5</v>
      </c>
      <c r="F4" s="1" t="s">
        <v>10</v>
      </c>
      <c r="G4" s="1" t="s">
        <v>15</v>
      </c>
      <c r="H4" s="1" t="s">
        <v>20</v>
      </c>
    </row>
    <row r="5" spans="2:8" ht="15">
      <c r="B5" s="1">
        <f ca="1">RANDBETWEEN(2,5)</f>
        <v>3</v>
      </c>
      <c r="C5" s="1">
        <f>180/(B6+1)</f>
        <v>45</v>
      </c>
      <c r="E5" s="1" t="s">
        <v>6</v>
      </c>
      <c r="F5" s="1" t="s">
        <v>11</v>
      </c>
      <c r="G5" s="1" t="s">
        <v>16</v>
      </c>
      <c r="H5" s="1" t="s">
        <v>21</v>
      </c>
    </row>
    <row r="6" spans="2:8" ht="15">
      <c r="B6" s="1">
        <f ca="1">RANDBETWEEN(2,5)</f>
        <v>3</v>
      </c>
      <c r="C6" s="1">
        <f>IF(D3&lt;180,180-D3,360-D3)</f>
        <v>30</v>
      </c>
      <c r="E6" s="1" t="s">
        <v>7</v>
      </c>
      <c r="F6" s="1" t="s">
        <v>12</v>
      </c>
      <c r="G6" s="1" t="s">
        <v>17</v>
      </c>
      <c r="H6" s="1" t="s">
        <v>22</v>
      </c>
    </row>
    <row r="7" spans="2:3" ht="15">
      <c r="B7" s="1">
        <f ca="1">RANDBETWEEN(2,5)</f>
        <v>4</v>
      </c>
      <c r="C7" s="1">
        <f>SUM(C3:C6)</f>
        <v>180</v>
      </c>
    </row>
    <row r="9" spans="1:9" ht="30">
      <c r="A9" t="s">
        <v>61</v>
      </c>
      <c r="B9" t="s">
        <v>62</v>
      </c>
      <c r="E9" s="1" t="s">
        <v>63</v>
      </c>
      <c r="F9" s="3" t="s">
        <v>64</v>
      </c>
      <c r="G9" s="1" t="s">
        <v>75</v>
      </c>
      <c r="H9" s="1" t="s">
        <v>81</v>
      </c>
      <c r="I9" s="3" t="s">
        <v>18</v>
      </c>
    </row>
    <row r="10" spans="1:9" ht="15">
      <c r="A10" s="1">
        <f ca="1">RANDBETWEEN(1,5)</f>
        <v>5</v>
      </c>
      <c r="B10" s="1">
        <f ca="1">RANDBETWEEN(20,90)</f>
        <v>45</v>
      </c>
      <c r="E10" s="1" t="s">
        <v>70</v>
      </c>
      <c r="F10" s="1" t="s">
        <v>65</v>
      </c>
      <c r="G10" s="1" t="s">
        <v>76</v>
      </c>
      <c r="H10" s="1" t="s">
        <v>82</v>
      </c>
      <c r="I10" s="1" t="s">
        <v>87</v>
      </c>
    </row>
    <row r="11" spans="2:9" ht="15">
      <c r="B11" s="1">
        <f ca="1">RANDBETWEEN(20,90)</f>
        <v>45</v>
      </c>
      <c r="E11" s="1" t="s">
        <v>71</v>
      </c>
      <c r="F11" s="1" t="s">
        <v>66</v>
      </c>
      <c r="G11" s="1" t="s">
        <v>77</v>
      </c>
      <c r="H11" s="1" t="s">
        <v>83</v>
      </c>
      <c r="I11" s="1" t="s">
        <v>88</v>
      </c>
    </row>
    <row r="12" spans="2:9" ht="15">
      <c r="B12" s="1">
        <f ca="1">RANDBETWEEN(20,90)</f>
        <v>64</v>
      </c>
      <c r="E12" s="1" t="s">
        <v>72</v>
      </c>
      <c r="F12" s="1" t="s">
        <v>67</v>
      </c>
      <c r="G12" s="1" t="s">
        <v>78</v>
      </c>
      <c r="H12" s="1" t="s">
        <v>84</v>
      </c>
      <c r="I12" s="1" t="s">
        <v>89</v>
      </c>
    </row>
    <row r="13" spans="2:9" ht="15">
      <c r="B13" s="1">
        <f ca="1">RANDBETWEEN(20,90)</f>
        <v>59</v>
      </c>
      <c r="E13" s="1" t="s">
        <v>73</v>
      </c>
      <c r="F13" s="1" t="s">
        <v>68</v>
      </c>
      <c r="G13" s="1" t="s">
        <v>79</v>
      </c>
      <c r="H13" s="1" t="s">
        <v>85</v>
      </c>
      <c r="I13" s="1" t="s">
        <v>90</v>
      </c>
    </row>
    <row r="14" spans="2:9" ht="15">
      <c r="B14" s="1">
        <f ca="1">RANDBETWEEN(20,90)</f>
        <v>60</v>
      </c>
      <c r="E14" s="1" t="s">
        <v>74</v>
      </c>
      <c r="F14" s="1" t="s">
        <v>69</v>
      </c>
      <c r="G14" s="1" t="s">
        <v>80</v>
      </c>
      <c r="H14" s="1" t="s">
        <v>86</v>
      </c>
      <c r="I14" s="1" t="s">
        <v>91</v>
      </c>
    </row>
    <row r="16" spans="2:12" ht="15">
      <c r="B16" t="s">
        <v>93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9</v>
      </c>
      <c r="L16" s="1">
        <v>10</v>
      </c>
    </row>
    <row r="17" spans="2:12" ht="15">
      <c r="B17" t="s">
        <v>94</v>
      </c>
      <c r="C17" s="1">
        <f ca="1">RANDBETWEEN(0,10)</f>
        <v>2</v>
      </c>
      <c r="D17" s="1">
        <f ca="1">RANDBETWEEN(5,15)</f>
        <v>11</v>
      </c>
      <c r="E17" s="1">
        <f ca="1">RANDBETWEEN(10,15)</f>
        <v>14</v>
      </c>
      <c r="F17" s="1">
        <f ca="1">RANDBETWEEN(15,20)</f>
        <v>17</v>
      </c>
      <c r="G17" s="1">
        <f ca="1">RANDBETWEEN(20,25)</f>
        <v>25</v>
      </c>
      <c r="H17" s="1">
        <f ca="1">RANDBETWEEN(30,35)</f>
        <v>31</v>
      </c>
      <c r="I17" s="1">
        <f ca="1">RANDBETWEEN(30,40)</f>
        <v>35</v>
      </c>
      <c r="J17" s="1">
        <f ca="1">RANDBETWEEN(40,50)</f>
        <v>50</v>
      </c>
      <c r="K17" s="1">
        <f ca="1">RANDBETWEEN(55,60)</f>
        <v>60</v>
      </c>
      <c r="L17" s="1">
        <f ca="1">RANDBETWEEN(60,70)</f>
        <v>61</v>
      </c>
    </row>
    <row r="18" spans="2:12" ht="15">
      <c r="B18" t="s">
        <v>94</v>
      </c>
      <c r="C18" s="1">
        <f ca="1">RANDBETWEEN(0,10)</f>
        <v>0</v>
      </c>
      <c r="D18" s="1">
        <f ca="1">RANDBETWEEN(5,15)</f>
        <v>14</v>
      </c>
      <c r="E18" s="1">
        <f ca="1">RANDBETWEEN(10,15)</f>
        <v>12</v>
      </c>
      <c r="F18" s="1">
        <f ca="1">RANDBETWEEN(15,20)</f>
        <v>17</v>
      </c>
      <c r="G18" s="1">
        <f ca="1">RANDBETWEEN(20,25)</f>
        <v>22</v>
      </c>
      <c r="H18" s="1">
        <f ca="1">RANDBETWEEN(30,35)</f>
        <v>35</v>
      </c>
      <c r="I18" s="1">
        <f ca="1">RANDBETWEEN(30,40)</f>
        <v>36</v>
      </c>
      <c r="J18" s="1">
        <f ca="1">RANDBETWEEN(40,50)</f>
        <v>40</v>
      </c>
      <c r="K18" s="1">
        <f ca="1">RANDBETWEEN(55,60)</f>
        <v>58</v>
      </c>
      <c r="L18" s="1">
        <f ca="1">RANDBETWEEN(60,70)</f>
        <v>63</v>
      </c>
    </row>
    <row r="19" spans="2:12" ht="15">
      <c r="B19" t="s">
        <v>95</v>
      </c>
      <c r="C19" s="1">
        <f>100-C17</f>
        <v>98</v>
      </c>
      <c r="D19" s="1">
        <f aca="true" t="shared" si="0" ref="D19:L19">100-D17</f>
        <v>89</v>
      </c>
      <c r="E19" s="1">
        <f t="shared" si="0"/>
        <v>86</v>
      </c>
      <c r="F19" s="1">
        <f t="shared" si="0"/>
        <v>83</v>
      </c>
      <c r="G19" s="1">
        <f t="shared" si="0"/>
        <v>75</v>
      </c>
      <c r="H19" s="1">
        <f t="shared" si="0"/>
        <v>69</v>
      </c>
      <c r="I19" s="1">
        <f t="shared" si="0"/>
        <v>65</v>
      </c>
      <c r="J19" s="1">
        <f t="shared" si="0"/>
        <v>50</v>
      </c>
      <c r="K19" s="1">
        <f t="shared" si="0"/>
        <v>40</v>
      </c>
      <c r="L19" s="1">
        <f t="shared" si="0"/>
        <v>39</v>
      </c>
    </row>
    <row r="20" spans="2:12" ht="15">
      <c r="B20" t="s">
        <v>95</v>
      </c>
      <c r="C20" s="1">
        <f>C18</f>
        <v>0</v>
      </c>
      <c r="D20" s="1">
        <f aca="true" t="shared" si="1" ref="D20:L20">D18</f>
        <v>14</v>
      </c>
      <c r="E20" s="1">
        <f t="shared" si="1"/>
        <v>12</v>
      </c>
      <c r="F20" s="1">
        <f t="shared" si="1"/>
        <v>17</v>
      </c>
      <c r="G20" s="1">
        <f t="shared" si="1"/>
        <v>22</v>
      </c>
      <c r="H20" s="1">
        <f t="shared" si="1"/>
        <v>35</v>
      </c>
      <c r="I20" s="1">
        <f t="shared" si="1"/>
        <v>36</v>
      </c>
      <c r="J20" s="1">
        <f t="shared" si="1"/>
        <v>40</v>
      </c>
      <c r="K20" s="1">
        <f t="shared" si="1"/>
        <v>58</v>
      </c>
      <c r="L20" s="1">
        <f t="shared" si="1"/>
        <v>63</v>
      </c>
    </row>
    <row r="21" spans="1:3" ht="15">
      <c r="A21" s="1">
        <f ca="1">RANDBETWEEN(1,5)</f>
        <v>1</v>
      </c>
      <c r="B21" t="s">
        <v>100</v>
      </c>
      <c r="C21" t="s">
        <v>96</v>
      </c>
    </row>
    <row r="22" ht="15">
      <c r="C22" t="s">
        <v>97</v>
      </c>
    </row>
    <row r="23" spans="2:3" ht="15">
      <c r="B23" t="s">
        <v>108</v>
      </c>
      <c r="C23" t="s">
        <v>98</v>
      </c>
    </row>
    <row r="24" ht="15">
      <c r="C24" t="s">
        <v>99</v>
      </c>
    </row>
    <row r="25" spans="2:3" ht="15">
      <c r="B25" t="s">
        <v>101</v>
      </c>
      <c r="C25" t="s">
        <v>102</v>
      </c>
    </row>
    <row r="26" ht="15">
      <c r="C26" t="s">
        <v>103</v>
      </c>
    </row>
    <row r="27" spans="2:3" ht="15">
      <c r="B27" t="s">
        <v>106</v>
      </c>
      <c r="C27" t="s">
        <v>104</v>
      </c>
    </row>
    <row r="28" ht="15">
      <c r="C2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216"/>
  <sheetViews>
    <sheetView zoomScale="200" zoomScaleNormal="200" zoomScalePageLayoutView="0" workbookViewId="0" topLeftCell="A1">
      <selection activeCell="A1" sqref="A1:U10"/>
    </sheetView>
  </sheetViews>
  <sheetFormatPr defaultColWidth="9.140625" defaultRowHeight="15"/>
  <cols>
    <col min="3" max="3" width="4.57421875" style="0" customWidth="1"/>
    <col min="4" max="4" width="1.8515625" style="0" bestFit="1" customWidth="1"/>
    <col min="5" max="5" width="4.57421875" style="0" customWidth="1"/>
    <col min="6" max="6" width="1.8515625" style="0" bestFit="1" customWidth="1"/>
    <col min="7" max="7" width="4.57421875" style="0" customWidth="1"/>
    <col min="8" max="8" width="1.8515625" style="0" bestFit="1" customWidth="1"/>
    <col min="9" max="9" width="4.57421875" style="0" customWidth="1"/>
    <col min="10" max="10" width="1.8515625" style="0" bestFit="1" customWidth="1"/>
    <col min="11" max="11" width="4.57421875" style="0" customWidth="1"/>
    <col min="12" max="12" width="1.8515625" style="0" bestFit="1" customWidth="1"/>
    <col min="13" max="13" width="4.57421875" style="0" customWidth="1"/>
    <col min="14" max="14" width="1.8515625" style="0" bestFit="1" customWidth="1"/>
    <col min="15" max="15" width="4.57421875" style="0" customWidth="1"/>
    <col min="16" max="16" width="1.8515625" style="0" bestFit="1" customWidth="1"/>
    <col min="17" max="17" width="4.57421875" style="0" customWidth="1"/>
    <col min="18" max="18" width="1.8515625" style="0" bestFit="1" customWidth="1"/>
    <col min="19" max="19" width="4.57421875" style="0" customWidth="1"/>
    <col min="20" max="20" width="1.8515625" style="0" bestFit="1" customWidth="1"/>
    <col min="21" max="21" width="4.140625" style="0" customWidth="1"/>
  </cols>
  <sheetData>
    <row r="1" spans="1:47" ht="21">
      <c r="A1" s="141"/>
      <c r="B1" s="194" t="s">
        <v>114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42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6.7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19.5">
      <c r="A3" s="143"/>
      <c r="B3" s="144" t="s">
        <v>115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8.2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19.5">
      <c r="A5" s="143"/>
      <c r="B5" s="144"/>
      <c r="C5" s="146">
        <f ca="1">RANDBETWEEN(1,10)</f>
        <v>4</v>
      </c>
      <c r="D5" s="146" t="s">
        <v>116</v>
      </c>
      <c r="E5" s="146">
        <f ca="1">RANDBETWEEN(1,10)</f>
        <v>9</v>
      </c>
      <c r="F5" s="146" t="s">
        <v>116</v>
      </c>
      <c r="G5" s="146">
        <f ca="1">RANDBETWEEN(1,10)</f>
        <v>8</v>
      </c>
      <c r="H5" s="146" t="s">
        <v>116</v>
      </c>
      <c r="I5" s="146">
        <f ca="1">RANDBETWEEN(1,10)</f>
        <v>8</v>
      </c>
      <c r="J5" s="146" t="s">
        <v>116</v>
      </c>
      <c r="K5" s="146">
        <f ca="1">RANDBETWEEN(1,10)</f>
        <v>6</v>
      </c>
      <c r="L5" s="146" t="s">
        <v>116</v>
      </c>
      <c r="M5" s="146">
        <f ca="1">RANDBETWEEN(1,10)</f>
        <v>8</v>
      </c>
      <c r="N5" s="146" t="s">
        <v>116</v>
      </c>
      <c r="O5" s="146">
        <f ca="1">RANDBETWEEN(1,10)</f>
        <v>1</v>
      </c>
      <c r="P5" s="146" t="s">
        <v>116</v>
      </c>
      <c r="Q5" s="146">
        <f ca="1">RANDBETWEEN(1,10)</f>
        <v>2</v>
      </c>
      <c r="R5" s="146" t="s">
        <v>116</v>
      </c>
      <c r="S5" s="146">
        <f ca="1">RANDBETWEEN(1,10)</f>
        <v>4</v>
      </c>
      <c r="T5" s="146"/>
      <c r="U5" s="147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19.5">
      <c r="A6" s="143"/>
      <c r="B6" s="144"/>
      <c r="C6" s="146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19.5">
      <c r="A7" s="143"/>
      <c r="B7" s="144" t="s">
        <v>117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95">
        <f>(C9+E9+G9+I9+K9+M9+O9+Q9+U9)/9</f>
        <v>6.666666666666667</v>
      </c>
      <c r="N7" s="195"/>
      <c r="O7" s="144"/>
      <c r="P7" s="144"/>
      <c r="Q7" s="144"/>
      <c r="R7" s="144"/>
      <c r="S7" s="144"/>
      <c r="T7" s="144"/>
      <c r="U7" s="145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9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0.25">
      <c r="A9" s="143"/>
      <c r="B9" s="144"/>
      <c r="C9" s="146">
        <f ca="1">RANDBETWEEN(1,10)</f>
        <v>10</v>
      </c>
      <c r="D9" s="146" t="s">
        <v>116</v>
      </c>
      <c r="E9" s="146">
        <f aca="true" ca="1" t="shared" si="0" ref="E9:U9">RANDBETWEEN(1,10)</f>
        <v>2</v>
      </c>
      <c r="F9" s="146" t="s">
        <v>116</v>
      </c>
      <c r="G9" s="146">
        <f ca="1" t="shared" si="0"/>
        <v>7</v>
      </c>
      <c r="H9" s="146" t="s">
        <v>116</v>
      </c>
      <c r="I9" s="146">
        <f ca="1" t="shared" si="0"/>
        <v>10</v>
      </c>
      <c r="J9" s="146" t="s">
        <v>116</v>
      </c>
      <c r="K9" s="146">
        <f ca="1" t="shared" si="0"/>
        <v>6</v>
      </c>
      <c r="L9" s="146" t="s">
        <v>116</v>
      </c>
      <c r="M9" s="146">
        <f ca="1" t="shared" si="0"/>
        <v>6</v>
      </c>
      <c r="N9" s="146" t="s">
        <v>116</v>
      </c>
      <c r="O9" s="146">
        <f ca="1" t="shared" si="0"/>
        <v>10</v>
      </c>
      <c r="P9" s="146" t="s">
        <v>116</v>
      </c>
      <c r="Q9" s="146">
        <f ca="1" t="shared" si="0"/>
        <v>3</v>
      </c>
      <c r="R9" s="146" t="s">
        <v>116</v>
      </c>
      <c r="S9" s="148" t="s">
        <v>33</v>
      </c>
      <c r="T9" s="144"/>
      <c r="U9" s="149">
        <f ca="1" t="shared" si="0"/>
        <v>6</v>
      </c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20.25" thickBot="1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</row>
    <row r="11" spans="1:47" ht="19.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</row>
    <row r="12" spans="1:47" ht="19.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19.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19.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19.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19.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19.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19.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19.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19.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19.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</row>
    <row r="22" spans="1:47" ht="19.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</row>
    <row r="23" spans="1:47" ht="19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9.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</row>
    <row r="25" spans="1:47" ht="19.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19.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19.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19.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19.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19.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19.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19.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</row>
    <row r="33" spans="1:47" ht="19.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</row>
    <row r="34" spans="1:47" ht="19.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9.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19.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19.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19.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19.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19.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19.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19.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19.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</row>
    <row r="44" spans="1:47" ht="19.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</row>
    <row r="45" spans="1:47" ht="19.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9.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</row>
    <row r="47" spans="1:47" ht="19.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</row>
    <row r="48" spans="1:47" ht="19.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</row>
    <row r="49" spans="1:47" ht="19.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</row>
    <row r="50" spans="1:47" ht="19.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</row>
    <row r="51" spans="1:47" ht="19.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</row>
    <row r="52" spans="1:47" ht="19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19.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47" ht="19.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</row>
    <row r="55" spans="1:47" ht="19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</row>
    <row r="56" spans="1:47" ht="19.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</row>
    <row r="57" spans="1:47" ht="19.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</row>
    <row r="58" spans="1:47" ht="19.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</row>
    <row r="59" spans="1:47" ht="19.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</row>
    <row r="60" spans="1:47" ht="19.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</row>
    <row r="61" spans="1:47" ht="19.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</row>
    <row r="62" spans="1:47" ht="19.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</row>
    <row r="63" spans="1:47" ht="19.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</row>
    <row r="64" spans="1:47" ht="19.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</row>
    <row r="65" spans="1:47" ht="19.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</row>
    <row r="66" spans="1:47" ht="19.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</row>
    <row r="67" spans="1:47" ht="19.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</row>
    <row r="68" spans="1:47" ht="19.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</row>
    <row r="69" spans="1:47" ht="19.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</row>
    <row r="70" spans="1:47" ht="19.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</row>
    <row r="71" spans="1:47" ht="19.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</row>
    <row r="72" spans="1:47" ht="19.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</row>
    <row r="73" spans="1:47" ht="19.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</row>
    <row r="74" spans="1:47" ht="19.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</row>
    <row r="75" spans="1:47" ht="19.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</row>
    <row r="76" spans="1:47" ht="19.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</row>
    <row r="77" spans="1:47" ht="19.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</row>
    <row r="78" spans="1:47" ht="19.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</row>
    <row r="79" spans="1:47" ht="19.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</row>
    <row r="80" spans="1:47" ht="19.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</row>
    <row r="81" spans="1:47" ht="19.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</row>
    <row r="82" spans="1:47" ht="19.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</row>
    <row r="83" spans="1:47" ht="19.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</row>
    <row r="84" spans="1:47" ht="19.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</row>
    <row r="85" spans="1:47" ht="19.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</row>
    <row r="86" spans="1:47" ht="19.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</row>
    <row r="87" spans="1:47" ht="19.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</row>
    <row r="88" spans="1:47" ht="19.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</row>
    <row r="89" spans="1:47" ht="19.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</row>
    <row r="90" spans="1:47" ht="19.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</row>
    <row r="91" spans="1:47" ht="19.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</row>
    <row r="92" spans="1:47" ht="19.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</row>
    <row r="93" spans="1:47" ht="19.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</row>
    <row r="94" spans="1:47" ht="19.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</row>
    <row r="95" spans="1:47" ht="19.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</row>
    <row r="96" spans="1:47" ht="19.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</row>
    <row r="97" spans="1:47" ht="19.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</row>
    <row r="98" spans="1:47" ht="19.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</row>
    <row r="99" spans="1:47" ht="19.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</row>
    <row r="100" spans="1:47" ht="19.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</row>
    <row r="101" spans="1:47" ht="19.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</row>
    <row r="102" spans="1:47" ht="19.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</row>
    <row r="103" spans="1:47" ht="19.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</row>
    <row r="104" spans="1:47" ht="19.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</row>
    <row r="105" spans="1:47" ht="19.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</row>
    <row r="106" spans="1:47" ht="19.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</row>
    <row r="107" spans="1:47" ht="19.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</row>
    <row r="108" spans="1:47" ht="19.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</row>
    <row r="109" spans="1:47" ht="19.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</row>
    <row r="110" spans="1:47" ht="19.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</row>
    <row r="111" spans="1:47" ht="19.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</row>
    <row r="112" spans="1:47" ht="19.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</row>
    <row r="113" spans="1:47" ht="19.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</row>
    <row r="114" spans="1:47" ht="19.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</row>
    <row r="115" spans="1:47" ht="19.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</row>
    <row r="116" spans="1:47" ht="19.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</row>
    <row r="117" spans="1:47" ht="19.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</row>
    <row r="118" spans="1:47" ht="19.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</row>
    <row r="119" spans="1:47" ht="19.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</row>
    <row r="120" spans="1:47" ht="19.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</row>
    <row r="121" spans="1:47" ht="19.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</row>
    <row r="122" spans="1:47" ht="19.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</row>
    <row r="123" spans="1:47" ht="19.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</row>
    <row r="124" spans="1:47" ht="19.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</row>
    <row r="125" spans="1:47" ht="19.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</row>
    <row r="126" spans="1:47" ht="19.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</row>
    <row r="127" spans="1:47" ht="19.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</row>
    <row r="128" spans="1:47" ht="19.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</row>
    <row r="129" spans="1:47" ht="19.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</row>
    <row r="130" spans="1:47" ht="19.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</row>
    <row r="131" spans="1:47" ht="19.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</row>
    <row r="132" spans="1:47" ht="19.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</row>
    <row r="133" spans="1:47" ht="19.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</row>
    <row r="134" spans="1:47" ht="19.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</row>
    <row r="135" spans="1:47" ht="19.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</row>
    <row r="136" spans="1:47" ht="19.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</row>
    <row r="137" spans="1:47" ht="19.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</row>
    <row r="138" spans="1:47" ht="19.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</row>
    <row r="139" spans="1:47" ht="19.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</row>
    <row r="140" spans="1:47" ht="19.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</row>
    <row r="141" spans="1:47" ht="19.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</row>
    <row r="142" spans="1:47" ht="19.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</row>
    <row r="143" spans="1:47" ht="19.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</row>
    <row r="144" spans="1:47" ht="19.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</row>
    <row r="145" spans="1:47" ht="19.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</row>
    <row r="146" spans="1:47" ht="19.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</row>
    <row r="147" spans="1:47" ht="19.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</row>
    <row r="148" spans="1:47" ht="19.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</row>
    <row r="149" spans="1:47" ht="19.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</row>
    <row r="150" spans="1:47" ht="19.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</row>
    <row r="151" spans="1:47" ht="19.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</row>
    <row r="152" spans="1:47" ht="19.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</row>
    <row r="153" spans="1:47" ht="19.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</row>
    <row r="154" spans="1:47" ht="19.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</row>
    <row r="155" spans="1:47" ht="19.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</row>
    <row r="156" spans="1:47" ht="19.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</row>
    <row r="157" spans="1:47" ht="19.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</row>
    <row r="158" spans="1:47" ht="19.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</row>
    <row r="159" spans="1:47" ht="19.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</row>
    <row r="160" spans="1:47" ht="19.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</row>
    <row r="161" spans="1:47" ht="19.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</row>
    <row r="162" spans="1:47" ht="19.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</row>
    <row r="163" spans="1:47" ht="19.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</row>
    <row r="164" spans="1:47" ht="19.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</row>
    <row r="165" spans="1:47" ht="19.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</row>
    <row r="166" spans="1:47" ht="19.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</row>
    <row r="167" spans="1:47" ht="19.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</row>
    <row r="168" spans="1:47" ht="19.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</row>
    <row r="169" spans="1:47" ht="19.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</row>
    <row r="170" spans="1:47" ht="19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</row>
    <row r="171" spans="1:47" ht="19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</row>
    <row r="172" spans="1:47" ht="19.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</row>
    <row r="173" spans="1:47" ht="19.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</row>
    <row r="174" spans="1:47" ht="19.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</row>
    <row r="175" spans="1:47" ht="19.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</row>
    <row r="176" spans="1:47" ht="19.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</row>
    <row r="177" spans="1:47" ht="19.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</row>
    <row r="178" spans="1:47" ht="19.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</row>
    <row r="179" spans="1:47" ht="19.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</row>
    <row r="180" spans="1:47" ht="19.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</row>
    <row r="181" spans="1:47" ht="19.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</row>
    <row r="182" spans="1:47" ht="19.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</row>
    <row r="183" spans="1:47" ht="19.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</row>
    <row r="184" spans="1:47" ht="19.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</row>
    <row r="185" spans="1:47" ht="19.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</row>
    <row r="186" spans="1:47" ht="19.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</row>
    <row r="187" spans="1:47" ht="19.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</row>
    <row r="188" spans="1:47" ht="19.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</row>
    <row r="189" spans="1:47" ht="19.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</row>
    <row r="190" spans="1:47" ht="19.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</row>
    <row r="191" spans="1:47" ht="19.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</row>
    <row r="192" spans="1:47" ht="19.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</row>
    <row r="193" spans="1:47" ht="19.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</row>
    <row r="194" spans="1:47" ht="19.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</row>
    <row r="195" spans="1:47" ht="19.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</row>
    <row r="196" spans="1:47" ht="19.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</row>
    <row r="197" spans="1:47" ht="19.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</row>
    <row r="198" spans="1:47" ht="19.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</row>
    <row r="199" spans="1:47" ht="19.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</row>
    <row r="200" spans="1:47" ht="19.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</row>
    <row r="201" spans="1:47" ht="19.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</row>
    <row r="202" spans="1:47" ht="19.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</row>
    <row r="203" spans="1:47" ht="19.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</row>
    <row r="204" spans="1:47" ht="19.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</row>
    <row r="205" spans="1:47" ht="19.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</row>
    <row r="206" spans="1:47" ht="19.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</row>
    <row r="207" spans="1:47" ht="19.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</row>
    <row r="208" spans="1:47" ht="19.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</row>
    <row r="209" spans="1:47" ht="19.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</row>
    <row r="210" spans="1:47" ht="19.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</row>
    <row r="211" spans="1:47" ht="19.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</row>
    <row r="212" spans="1:47" ht="19.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</row>
    <row r="213" spans="1:47" ht="19.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</row>
    <row r="214" spans="1:47" ht="19.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</row>
    <row r="215" spans="1:47" ht="19.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</row>
    <row r="216" spans="1:47" ht="19.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</row>
  </sheetData>
  <sheetProtection/>
  <mergeCells count="2">
    <mergeCell ref="B1:T1"/>
    <mergeCell ref="M7:N7"/>
  </mergeCells>
  <printOptions horizontalCentered="1"/>
  <pageMargins left="0.4330708661417323" right="0.4330708661417323" top="0.7480314960629921" bottom="0.7480314960629921" header="0.31496062992125984" footer="0.31496062992125984"/>
  <pageSetup horizontalDpi="360" verticalDpi="360" orientation="portrait" paperSize="9" scale="110" r:id="rId2"/>
  <headerFooter>
    <oddFooter>&amp;CFoundation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U219"/>
  <sheetViews>
    <sheetView zoomScale="115" zoomScaleNormal="115" zoomScalePageLayoutView="0" workbookViewId="0" topLeftCell="A1">
      <selection activeCell="S5" sqref="S5"/>
    </sheetView>
  </sheetViews>
  <sheetFormatPr defaultColWidth="9.140625" defaultRowHeight="15"/>
  <cols>
    <col min="1" max="1" width="4.00390625" style="0" customWidth="1"/>
    <col min="3" max="21" width="4.140625" style="0" customWidth="1"/>
  </cols>
  <sheetData>
    <row r="1" spans="1:47" ht="21">
      <c r="A1" s="153"/>
      <c r="B1" s="194" t="s">
        <v>114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54"/>
      <c r="U1" s="142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6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19.5">
      <c r="A3" s="143"/>
      <c r="B3" s="144" t="s">
        <v>115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6.7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19.5">
      <c r="A5" s="143"/>
      <c r="B5" s="144"/>
      <c r="C5" s="146">
        <f>Averages!C5</f>
        <v>4</v>
      </c>
      <c r="D5" s="146" t="str">
        <f>Averages!D5</f>
        <v>,</v>
      </c>
      <c r="E5" s="146">
        <f>Averages!E5</f>
        <v>9</v>
      </c>
      <c r="F5" s="146" t="str">
        <f>Averages!F5</f>
        <v>,</v>
      </c>
      <c r="G5" s="146">
        <f>Averages!G5</f>
        <v>8</v>
      </c>
      <c r="H5" s="146" t="str">
        <f>Averages!H5</f>
        <v>,</v>
      </c>
      <c r="I5" s="146">
        <f>Averages!I5</f>
        <v>8</v>
      </c>
      <c r="J5" s="146" t="str">
        <f>Averages!J5</f>
        <v>,</v>
      </c>
      <c r="K5" s="146">
        <f>Averages!K5</f>
        <v>6</v>
      </c>
      <c r="L5" s="146" t="str">
        <f>Averages!L5</f>
        <v>,</v>
      </c>
      <c r="M5" s="146">
        <f>Averages!M5</f>
        <v>8</v>
      </c>
      <c r="N5" s="146" t="str">
        <f>Averages!N5</f>
        <v>,</v>
      </c>
      <c r="O5" s="146">
        <f>Averages!O5</f>
        <v>1</v>
      </c>
      <c r="P5" s="146" t="str">
        <f>Averages!P5</f>
        <v>,</v>
      </c>
      <c r="Q5" s="146">
        <f>Averages!Q5</f>
        <v>2</v>
      </c>
      <c r="R5" s="146" t="str">
        <f>Averages!R5</f>
        <v>,</v>
      </c>
      <c r="S5" s="146">
        <f>Averages!S5</f>
        <v>4</v>
      </c>
      <c r="T5" s="146"/>
      <c r="U5" s="147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6.75" customHeight="1">
      <c r="A6" s="143"/>
      <c r="B6" s="144"/>
      <c r="C6" s="146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19.5">
      <c r="A7" s="143"/>
      <c r="B7" s="144" t="s">
        <v>57</v>
      </c>
      <c r="C7" s="144">
        <f>MODE(C8:K8)</f>
        <v>8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8.25" customHeight="1">
      <c r="A8" s="143"/>
      <c r="B8" s="144"/>
      <c r="C8" s="155">
        <f>C5</f>
        <v>4</v>
      </c>
      <c r="D8" s="155">
        <f>E5</f>
        <v>9</v>
      </c>
      <c r="E8" s="155">
        <f>G5</f>
        <v>8</v>
      </c>
      <c r="F8" s="155">
        <f>I5</f>
        <v>8</v>
      </c>
      <c r="G8" s="155">
        <f>K5</f>
        <v>6</v>
      </c>
      <c r="H8" s="155">
        <f>M5</f>
        <v>8</v>
      </c>
      <c r="I8" s="155">
        <f>O5</f>
        <v>1</v>
      </c>
      <c r="J8" s="155">
        <f>Q5</f>
        <v>2</v>
      </c>
      <c r="K8" s="155">
        <f>S5</f>
        <v>4</v>
      </c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19.5">
      <c r="A9" s="143"/>
      <c r="B9" s="144" t="s">
        <v>118</v>
      </c>
      <c r="C9" s="144">
        <f>MEDIAN($C$8:$K$8)</f>
        <v>6</v>
      </c>
      <c r="D9" s="156"/>
      <c r="E9" s="17"/>
      <c r="F9" s="17"/>
      <c r="G9" s="17"/>
      <c r="H9" s="17"/>
      <c r="I9" s="17"/>
      <c r="J9" s="17"/>
      <c r="K9" s="17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6.75" customHeight="1">
      <c r="A10" s="143"/>
      <c r="B10" s="144"/>
      <c r="C10" s="155">
        <f>MAX(C8:K8)</f>
        <v>9</v>
      </c>
      <c r="D10" s="155">
        <f>MIN(C8:K8)</f>
        <v>1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5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</row>
    <row r="11" spans="1:47" ht="19.5">
      <c r="A11" s="143"/>
      <c r="B11" s="144" t="s">
        <v>46</v>
      </c>
      <c r="C11" s="144">
        <f>C10-D10</f>
        <v>8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</row>
    <row r="12" spans="1:47" ht="4.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21.75">
      <c r="A13" s="143"/>
      <c r="B13" s="144" t="s">
        <v>119</v>
      </c>
      <c r="C13" s="144" t="s">
        <v>120</v>
      </c>
      <c r="D13" s="144"/>
      <c r="E13" s="144">
        <f>SUM(C8:K8)</f>
        <v>50</v>
      </c>
      <c r="F13" s="144"/>
      <c r="G13" s="144"/>
      <c r="H13" s="196" t="s">
        <v>121</v>
      </c>
      <c r="I13" s="196"/>
      <c r="J13" s="195">
        <f>SUM(C8:K8)/9</f>
        <v>5.555555555555555</v>
      </c>
      <c r="K13" s="195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19.5">
      <c r="A14" s="143"/>
      <c r="B14" s="144"/>
      <c r="C14" s="144" t="s">
        <v>122</v>
      </c>
      <c r="D14" s="144"/>
      <c r="E14" s="144"/>
      <c r="F14" s="144"/>
      <c r="G14" s="144"/>
      <c r="H14" s="144"/>
      <c r="I14" s="144"/>
      <c r="J14" s="197"/>
      <c r="K14" s="197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19.5">
      <c r="A15" s="143"/>
      <c r="B15" s="144"/>
      <c r="C15" s="144"/>
      <c r="D15" s="144"/>
      <c r="E15" s="144"/>
      <c r="F15" s="144"/>
      <c r="G15" s="144"/>
      <c r="H15" s="144"/>
      <c r="I15" s="144"/>
      <c r="J15" s="146"/>
      <c r="K15" s="146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19.5">
      <c r="A16" s="143"/>
      <c r="B16" s="144" t="s">
        <v>117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95">
        <f>Averages!M7</f>
        <v>6.666666666666667</v>
      </c>
      <c r="N16" s="195"/>
      <c r="O16" s="144"/>
      <c r="P16" s="144"/>
      <c r="Q16" s="144"/>
      <c r="R16" s="144"/>
      <c r="S16" s="144"/>
      <c r="T16" s="144"/>
      <c r="U16" s="145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8.25" customHeight="1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20.25">
      <c r="A18" s="143"/>
      <c r="B18" s="144"/>
      <c r="C18" s="146">
        <f>Averages!C9</f>
        <v>10</v>
      </c>
      <c r="D18" s="146" t="str">
        <f>Averages!D9</f>
        <v>,</v>
      </c>
      <c r="E18" s="146">
        <f>Averages!E9</f>
        <v>2</v>
      </c>
      <c r="F18" s="146" t="str">
        <f>Averages!F9</f>
        <v>,</v>
      </c>
      <c r="G18" s="146">
        <f>Averages!G9</f>
        <v>7</v>
      </c>
      <c r="H18" s="146" t="str">
        <f>Averages!H9</f>
        <v>,</v>
      </c>
      <c r="I18" s="146">
        <f>Averages!I9</f>
        <v>10</v>
      </c>
      <c r="J18" s="146" t="str">
        <f>Averages!J9</f>
        <v>,</v>
      </c>
      <c r="K18" s="146">
        <f>Averages!K9</f>
        <v>6</v>
      </c>
      <c r="L18" s="146" t="str">
        <f>Averages!L9</f>
        <v>,</v>
      </c>
      <c r="M18" s="146">
        <f>Averages!M9</f>
        <v>6</v>
      </c>
      <c r="N18" s="146" t="str">
        <f>Averages!N9</f>
        <v>,</v>
      </c>
      <c r="O18" s="146">
        <f>Averages!O9</f>
        <v>10</v>
      </c>
      <c r="P18" s="146" t="str">
        <f>Averages!P9</f>
        <v>,</v>
      </c>
      <c r="Q18" s="146">
        <f>Averages!Q9</f>
        <v>3</v>
      </c>
      <c r="R18" s="146" t="str">
        <f>Averages!R9</f>
        <v>,</v>
      </c>
      <c r="S18" s="148" t="s">
        <v>33</v>
      </c>
      <c r="T18" s="157">
        <f>Averages!T9</f>
        <v>0</v>
      </c>
      <c r="U18" s="149">
        <f>Averages!U9</f>
        <v>6</v>
      </c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19.5">
      <c r="A19" s="143"/>
      <c r="B19" s="144"/>
      <c r="C19" s="144"/>
      <c r="D19" s="144" t="s">
        <v>123</v>
      </c>
      <c r="E19" s="144"/>
      <c r="F19" s="144"/>
      <c r="G19" s="144"/>
      <c r="H19" s="144"/>
      <c r="I19" s="144"/>
      <c r="J19" s="144"/>
      <c r="K19" s="195">
        <f>M16</f>
        <v>6.666666666666667</v>
      </c>
      <c r="L19" s="195"/>
      <c r="M19" s="144" t="s">
        <v>124</v>
      </c>
      <c r="N19" s="146">
        <v>9</v>
      </c>
      <c r="O19" s="146" t="s">
        <v>49</v>
      </c>
      <c r="P19" s="144">
        <f>K19*N19</f>
        <v>60</v>
      </c>
      <c r="Q19" s="144"/>
      <c r="R19" s="144"/>
      <c r="S19" s="144"/>
      <c r="T19" s="144"/>
      <c r="U19" s="145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19.5">
      <c r="A20" s="143"/>
      <c r="B20" s="144"/>
      <c r="C20" s="144"/>
      <c r="D20" s="144" t="s">
        <v>125</v>
      </c>
      <c r="E20" s="144"/>
      <c r="F20" s="144"/>
      <c r="G20" s="144"/>
      <c r="H20" s="144"/>
      <c r="I20" s="144"/>
      <c r="J20" s="144"/>
      <c r="K20" s="158"/>
      <c r="L20" s="158"/>
      <c r="M20" s="144"/>
      <c r="N20" s="146"/>
      <c r="O20" s="146"/>
      <c r="P20" s="144">
        <f>C18+E18+G18+I18+K18+M18+O18+Q18</f>
        <v>54</v>
      </c>
      <c r="Q20" s="144"/>
      <c r="R20" s="144"/>
      <c r="S20" s="144"/>
      <c r="T20" s="144"/>
      <c r="U20" s="145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19.5">
      <c r="A21" s="143"/>
      <c r="B21" s="144"/>
      <c r="C21" s="144"/>
      <c r="D21" s="144" t="s">
        <v>126</v>
      </c>
      <c r="E21" s="144"/>
      <c r="F21" s="144"/>
      <c r="G21" s="144"/>
      <c r="H21" s="144">
        <f>P19</f>
        <v>60</v>
      </c>
      <c r="I21" s="146" t="s">
        <v>127</v>
      </c>
      <c r="J21" s="144">
        <f>P20</f>
        <v>54</v>
      </c>
      <c r="K21" s="158"/>
      <c r="L21" s="158"/>
      <c r="M21" s="144"/>
      <c r="N21" s="146"/>
      <c r="O21" s="146"/>
      <c r="P21" s="144"/>
      <c r="Q21" s="144"/>
      <c r="R21" s="144"/>
      <c r="S21" s="144"/>
      <c r="T21" s="144"/>
      <c r="U21" s="145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</row>
    <row r="22" spans="1:47" ht="21" thickBot="1">
      <c r="A22" s="150"/>
      <c r="B22" s="151"/>
      <c r="C22" s="159" t="s">
        <v>128</v>
      </c>
      <c r="D22" s="151">
        <f>Averages!U9</f>
        <v>6</v>
      </c>
      <c r="E22" s="16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2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</row>
    <row r="23" spans="1:47" ht="19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9.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</row>
    <row r="25" spans="1:47" ht="19.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19.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19.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19.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19.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19.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19.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19.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</row>
    <row r="33" spans="1:47" ht="19.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</row>
    <row r="34" spans="1:47" ht="19.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9.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19.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19.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19.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19.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19.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19.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19.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19.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</row>
    <row r="44" spans="1:47" ht="19.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</row>
    <row r="45" spans="1:47" ht="19.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9.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</row>
    <row r="47" spans="1:47" ht="19.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</row>
    <row r="48" spans="1:47" ht="19.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</row>
    <row r="49" spans="1:47" ht="19.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</row>
    <row r="50" spans="1:47" ht="19.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</row>
    <row r="51" spans="1:47" ht="19.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</row>
    <row r="52" spans="1:47" ht="19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19.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47" ht="19.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</row>
    <row r="55" spans="1:47" ht="19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</row>
    <row r="56" spans="1:47" ht="19.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</row>
    <row r="57" spans="1:47" ht="19.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</row>
    <row r="58" spans="1:47" ht="19.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</row>
    <row r="59" spans="1:47" ht="19.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</row>
    <row r="60" spans="1:47" ht="19.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</row>
    <row r="61" spans="1:47" ht="19.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</row>
    <row r="62" spans="1:47" ht="19.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</row>
    <row r="63" spans="1:47" ht="19.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</row>
    <row r="64" spans="1:47" ht="19.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</row>
    <row r="65" spans="1:47" ht="19.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</row>
    <row r="66" spans="1:47" ht="19.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</row>
    <row r="67" spans="1:47" ht="19.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</row>
    <row r="68" spans="1:47" ht="19.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</row>
    <row r="69" spans="1:47" ht="19.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</row>
    <row r="70" spans="1:47" ht="19.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</row>
    <row r="71" spans="1:47" ht="19.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</row>
    <row r="72" spans="1:47" ht="19.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</row>
    <row r="73" spans="1:47" ht="19.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</row>
    <row r="74" spans="1:47" ht="19.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</row>
    <row r="75" spans="1:47" ht="19.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</row>
    <row r="76" spans="1:47" ht="19.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</row>
    <row r="77" spans="1:47" ht="19.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</row>
    <row r="78" spans="1:47" ht="19.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</row>
    <row r="79" spans="1:47" ht="19.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</row>
    <row r="80" spans="1:47" ht="19.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</row>
    <row r="81" spans="1:47" ht="19.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</row>
    <row r="82" spans="1:47" ht="19.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</row>
    <row r="83" spans="1:47" ht="19.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</row>
    <row r="84" spans="1:47" ht="19.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</row>
    <row r="85" spans="1:47" ht="19.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</row>
    <row r="86" spans="1:47" ht="19.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</row>
    <row r="87" spans="1:47" ht="19.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</row>
    <row r="88" spans="1:47" ht="19.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</row>
    <row r="89" spans="1:47" ht="19.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</row>
    <row r="90" spans="1:47" ht="19.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</row>
    <row r="91" spans="1:47" ht="19.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</row>
    <row r="92" spans="1:47" ht="19.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</row>
    <row r="93" spans="1:47" ht="19.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</row>
    <row r="94" spans="1:47" ht="19.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</row>
    <row r="95" spans="1:47" ht="19.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</row>
    <row r="96" spans="1:47" ht="19.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</row>
    <row r="97" spans="1:47" ht="19.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</row>
    <row r="98" spans="1:47" ht="19.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</row>
    <row r="99" spans="1:47" ht="19.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</row>
    <row r="100" spans="1:47" ht="19.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</row>
    <row r="101" spans="1:47" ht="19.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</row>
    <row r="102" spans="1:47" ht="19.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</row>
    <row r="103" spans="1:47" ht="19.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</row>
    <row r="104" spans="1:47" ht="19.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</row>
    <row r="105" spans="1:47" ht="19.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</row>
    <row r="106" spans="1:47" ht="19.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</row>
    <row r="107" spans="1:47" ht="19.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</row>
    <row r="108" spans="1:47" ht="19.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</row>
    <row r="109" spans="1:47" ht="19.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</row>
    <row r="110" spans="1:47" ht="19.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</row>
    <row r="111" spans="1:47" ht="19.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</row>
    <row r="112" spans="1:47" ht="19.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</row>
    <row r="113" spans="1:47" ht="19.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</row>
    <row r="114" spans="1:47" ht="19.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</row>
    <row r="115" spans="1:47" ht="19.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</row>
    <row r="116" spans="1:47" ht="19.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</row>
    <row r="117" spans="1:47" ht="19.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</row>
    <row r="118" spans="1:47" ht="19.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</row>
    <row r="119" spans="1:47" ht="19.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</row>
    <row r="120" spans="1:47" ht="19.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</row>
    <row r="121" spans="1:47" ht="19.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</row>
    <row r="122" spans="1:47" ht="19.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</row>
    <row r="123" spans="1:47" ht="19.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</row>
    <row r="124" spans="1:47" ht="19.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</row>
    <row r="125" spans="1:47" ht="19.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</row>
    <row r="126" spans="1:47" ht="19.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</row>
    <row r="127" spans="1:47" ht="19.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</row>
    <row r="128" spans="1:47" ht="19.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</row>
    <row r="129" spans="1:47" ht="19.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</row>
    <row r="130" spans="1:47" ht="19.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</row>
    <row r="131" spans="1:47" ht="19.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</row>
    <row r="132" spans="1:47" ht="19.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</row>
    <row r="133" spans="1:47" ht="19.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</row>
    <row r="134" spans="1:47" ht="19.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</row>
    <row r="135" spans="1:47" ht="19.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</row>
    <row r="136" spans="1:47" ht="19.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</row>
    <row r="137" spans="1:47" ht="19.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</row>
    <row r="138" spans="1:47" ht="19.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</row>
    <row r="139" spans="1:47" ht="19.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</row>
    <row r="140" spans="1:47" ht="19.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</row>
    <row r="141" spans="1:47" ht="19.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</row>
    <row r="142" spans="1:47" ht="19.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</row>
    <row r="143" spans="1:47" ht="19.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</row>
    <row r="144" spans="1:47" ht="19.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</row>
    <row r="145" spans="1:47" ht="19.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</row>
    <row r="146" spans="1:47" ht="19.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</row>
    <row r="147" spans="1:47" ht="19.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</row>
    <row r="148" spans="1:47" ht="19.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</row>
    <row r="149" spans="1:47" ht="19.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</row>
    <row r="150" spans="1:47" ht="19.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</row>
    <row r="151" spans="1:47" ht="19.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</row>
    <row r="152" spans="1:47" ht="19.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</row>
    <row r="153" spans="1:47" ht="19.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</row>
    <row r="154" spans="1:47" ht="19.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</row>
    <row r="155" spans="1:47" ht="19.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</row>
    <row r="156" spans="1:47" ht="19.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</row>
    <row r="157" spans="1:47" ht="19.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</row>
    <row r="158" spans="1:47" ht="19.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</row>
    <row r="159" spans="1:47" ht="19.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</row>
    <row r="160" spans="1:47" ht="19.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</row>
    <row r="161" spans="1:47" ht="19.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</row>
    <row r="162" spans="1:47" ht="19.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</row>
    <row r="163" spans="1:47" ht="19.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</row>
    <row r="164" spans="1:47" ht="19.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</row>
    <row r="165" spans="1:47" ht="19.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</row>
    <row r="166" spans="1:47" ht="19.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</row>
    <row r="167" spans="1:47" ht="19.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</row>
    <row r="168" spans="1:47" ht="19.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</row>
    <row r="169" spans="1:47" ht="19.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</row>
    <row r="170" spans="1:47" ht="19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</row>
    <row r="171" spans="1:47" ht="19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</row>
    <row r="172" spans="1:47" ht="19.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</row>
    <row r="173" spans="1:47" ht="19.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</row>
    <row r="174" spans="1:47" ht="19.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</row>
    <row r="175" spans="1:47" ht="19.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</row>
    <row r="176" spans="1:47" ht="19.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</row>
    <row r="177" spans="1:47" ht="19.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</row>
    <row r="178" spans="1:47" ht="19.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</row>
    <row r="179" spans="1:47" ht="19.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</row>
    <row r="180" spans="1:47" ht="19.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</row>
    <row r="181" spans="1:47" ht="19.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</row>
    <row r="182" spans="1:47" ht="19.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</row>
    <row r="183" spans="1:47" ht="19.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</row>
    <row r="184" spans="1:47" ht="19.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</row>
    <row r="185" spans="1:47" ht="19.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</row>
    <row r="186" spans="1:47" ht="19.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</row>
    <row r="187" spans="1:47" ht="19.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</row>
    <row r="188" spans="1:47" ht="19.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</row>
    <row r="189" spans="1:47" ht="19.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</row>
    <row r="190" spans="1:47" ht="19.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</row>
    <row r="191" spans="1:47" ht="19.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</row>
    <row r="192" spans="1:47" ht="19.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</row>
    <row r="193" spans="1:47" ht="19.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</row>
    <row r="194" spans="1:47" ht="19.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</row>
    <row r="195" spans="1:47" ht="19.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</row>
    <row r="196" spans="1:47" ht="19.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</row>
    <row r="197" spans="1:47" ht="19.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</row>
    <row r="198" spans="1:47" ht="19.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</row>
    <row r="199" spans="1:47" ht="19.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</row>
    <row r="200" spans="1:47" ht="19.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</row>
    <row r="201" spans="1:47" ht="19.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</row>
    <row r="202" spans="1:47" ht="19.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</row>
    <row r="203" spans="1:47" ht="19.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</row>
    <row r="204" spans="1:47" ht="19.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</row>
    <row r="205" spans="1:47" ht="19.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</row>
    <row r="206" spans="1:47" ht="19.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</row>
    <row r="207" spans="1:47" ht="19.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</row>
    <row r="208" spans="1:47" ht="19.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</row>
    <row r="209" spans="1:47" ht="19.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</row>
    <row r="210" spans="1:47" ht="19.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</row>
    <row r="211" spans="1:47" ht="19.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</row>
    <row r="212" spans="1:47" ht="19.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</row>
    <row r="213" spans="1:47" ht="19.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</row>
    <row r="214" spans="1:47" ht="19.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</row>
    <row r="215" spans="1:47" ht="19.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</row>
    <row r="216" spans="1:47" ht="19.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</row>
    <row r="217" spans="1:47" ht="19.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</row>
    <row r="218" spans="1:47" ht="19.5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</row>
    <row r="219" spans="1:47" ht="19.5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</row>
  </sheetData>
  <sheetProtection/>
  <mergeCells count="6">
    <mergeCell ref="B1:S1"/>
    <mergeCell ref="H13:I13"/>
    <mergeCell ref="J13:K13"/>
    <mergeCell ref="J14:K14"/>
    <mergeCell ref="M16:N16"/>
    <mergeCell ref="K19:L19"/>
  </mergeCells>
  <printOptions horizontalCentered="1"/>
  <pageMargins left="0.4724409448818898" right="0.2755905511811024" top="0.7480314960629921" bottom="0.7480314960629921" header="0.31496062992125984" footer="0.31496062992125984"/>
  <pageSetup horizontalDpi="360" verticalDpi="360" orientation="portrait" paperSize="9" r:id="rId2"/>
  <headerFooter>
    <oddFooter>&amp;CFoundation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16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6.57421875" style="0" customWidth="1"/>
    <col min="3" max="3" width="14.421875" style="0" bestFit="1" customWidth="1"/>
    <col min="4" max="4" width="11.140625" style="0" customWidth="1"/>
    <col min="9" max="9" width="14.421875" style="0" customWidth="1"/>
  </cols>
  <sheetData>
    <row r="1" spans="1:31" ht="15">
      <c r="A1" s="12"/>
      <c r="B1" s="13"/>
      <c r="C1" s="13"/>
      <c r="D1" s="13"/>
      <c r="E1" s="13"/>
      <c r="F1" s="13"/>
      <c r="G1" s="13"/>
      <c r="H1" s="13"/>
      <c r="I1" s="1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">
      <c r="A2" s="15"/>
      <c r="B2" s="16" t="s">
        <v>23</v>
      </c>
      <c r="C2" s="17"/>
      <c r="D2" s="17"/>
      <c r="E2" s="17"/>
      <c r="F2" s="17"/>
      <c r="G2" s="17"/>
      <c r="H2" s="17"/>
      <c r="I2" s="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15"/>
      <c r="B3" s="17"/>
      <c r="C3" s="17"/>
      <c r="D3" s="17"/>
      <c r="E3" s="17"/>
      <c r="F3" s="17"/>
      <c r="G3" s="17"/>
      <c r="H3" s="17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42.75" customHeight="1">
      <c r="A4" s="15"/>
      <c r="B4" s="7" t="str">
        <f>IF('Random Numbers'!B$5=2,'Random Numbers'!E2,IF('Random Numbers'!$B$5=3,'Random Numbers'!F2,IF('Random Numbers'!$B$5=4,'Random Numbers'!G2,'Random Numbers'!H2)))</f>
        <v>Favourite Food</v>
      </c>
      <c r="C4" s="8" t="s">
        <v>24</v>
      </c>
      <c r="D4" s="8" t="s">
        <v>25</v>
      </c>
      <c r="E4" s="17"/>
      <c r="F4" s="17"/>
      <c r="G4" s="17"/>
      <c r="H4" s="17"/>
      <c r="I4" s="1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">
      <c r="A5" s="15"/>
      <c r="B5" s="9" t="str">
        <f>IF('Random Numbers'!B$5=2,'Random Numbers'!E3,IF('Random Numbers'!$B$5=3,'Random Numbers'!F3,IF('Random Numbers'!$B$5=4,'Random Numbers'!G3,'Random Numbers'!H3)))</f>
        <v>Burger &amp; Chips</v>
      </c>
      <c r="C5" s="10">
        <f>'Random Numbers'!C3</f>
        <v>60</v>
      </c>
      <c r="D5" s="11"/>
      <c r="E5" s="17"/>
      <c r="F5" s="17"/>
      <c r="G5" s="17"/>
      <c r="H5" s="17"/>
      <c r="I5" s="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1">
      <c r="A6" s="15"/>
      <c r="B6" s="9" t="str">
        <f>IF('Random Numbers'!B$5=2,'Random Numbers'!E4,IF('Random Numbers'!$B$5=3,'Random Numbers'!F4,IF('Random Numbers'!$B$5=4,'Random Numbers'!G4,'Random Numbers'!H4)))</f>
        <v>Salad</v>
      </c>
      <c r="C6" s="10">
        <f>'Random Numbers'!C4</f>
        <v>45</v>
      </c>
      <c r="D6" s="11"/>
      <c r="E6" s="17"/>
      <c r="F6" s="17"/>
      <c r="G6" s="17"/>
      <c r="H6" s="17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">
      <c r="A7" s="15"/>
      <c r="B7" s="9" t="str">
        <f>IF('Random Numbers'!B$5=2,'Random Numbers'!E5,IF('Random Numbers'!$B$5=3,'Random Numbers'!F5,IF('Random Numbers'!$B$5=4,'Random Numbers'!G5,'Random Numbers'!H5)))</f>
        <v>Pasta</v>
      </c>
      <c r="C7" s="10">
        <f>'Random Numbers'!C5</f>
        <v>45</v>
      </c>
      <c r="D7" s="11"/>
      <c r="E7" s="17"/>
      <c r="F7" s="17"/>
      <c r="G7" s="17"/>
      <c r="H7" s="17"/>
      <c r="I7" s="1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1">
      <c r="A8" s="15"/>
      <c r="B8" s="9" t="str">
        <f>IF('Random Numbers'!B$5=2,'Random Numbers'!E6,IF('Random Numbers'!$B$5=3,'Random Numbers'!F6,IF('Random Numbers'!$B$5=4,'Random Numbers'!G6,'Random Numbers'!H6)))</f>
        <v>Casserole</v>
      </c>
      <c r="C8" s="10">
        <f>'Random Numbers'!C6</f>
        <v>30</v>
      </c>
      <c r="D8" s="11"/>
      <c r="E8" s="17"/>
      <c r="F8" s="17"/>
      <c r="G8" s="17"/>
      <c r="H8" s="17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>
      <c r="A9" s="15"/>
      <c r="B9" s="17"/>
      <c r="C9" s="17"/>
      <c r="D9" s="17"/>
      <c r="E9" s="17"/>
      <c r="F9" s="17"/>
      <c r="G9" s="17"/>
      <c r="H9" s="17"/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15"/>
      <c r="B10" s="17"/>
      <c r="C10" s="17"/>
      <c r="D10" s="17"/>
      <c r="E10" s="17"/>
      <c r="F10" s="17"/>
      <c r="G10" s="17"/>
      <c r="H10" s="17"/>
      <c r="I10" s="1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15"/>
      <c r="B11" s="17"/>
      <c r="C11" s="17"/>
      <c r="D11" s="17"/>
      <c r="E11" s="17"/>
      <c r="F11" s="17"/>
      <c r="G11" s="17"/>
      <c r="H11" s="17"/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15"/>
      <c r="B12" s="17"/>
      <c r="C12" s="17"/>
      <c r="D12" s="17"/>
      <c r="E12" s="17"/>
      <c r="F12" s="17"/>
      <c r="G12" s="17"/>
      <c r="H12" s="17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thickBot="1">
      <c r="A13" s="19"/>
      <c r="B13" s="20"/>
      <c r="C13" s="20"/>
      <c r="D13" s="20"/>
      <c r="E13" s="20"/>
      <c r="F13" s="20"/>
      <c r="G13" s="20"/>
      <c r="H13" s="20"/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360" verticalDpi="360" orientation="portrait" paperSize="9" scale="95" r:id="rId2"/>
  <headerFooter>
    <oddFooter>&amp;CSimple Pie Chart
Foundation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2" max="2" width="26.57421875" style="0" customWidth="1"/>
    <col min="3" max="3" width="14.421875" style="0" bestFit="1" customWidth="1"/>
    <col min="4" max="4" width="11.140625" style="0" customWidth="1"/>
  </cols>
  <sheetData>
    <row r="1" spans="1:2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1">
      <c r="A2" s="5"/>
      <c r="B2" s="6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5"/>
      <c r="B3" s="5"/>
      <c r="C3" s="5"/>
      <c r="D3" s="5"/>
      <c r="F3" s="5" t="str">
        <f>B4</f>
        <v>Favourite Food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42.75" customHeight="1">
      <c r="A4" s="5"/>
      <c r="B4" s="7" t="str">
        <f>IF('Random Numbers'!B$5=2,'Random Numbers'!E2,IF('Random Numbers'!$B$5=3,'Random Numbers'!F2,IF('Random Numbers'!$B$5=4,'Random Numbers'!G2,'Random Numbers'!H2)))</f>
        <v>Favourite Food</v>
      </c>
      <c r="C4" s="8" t="s">
        <v>24</v>
      </c>
      <c r="D4" s="8" t="s">
        <v>25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1">
      <c r="A5" s="5"/>
      <c r="B5" s="9" t="str">
        <f>IF('Random Numbers'!B$5=2,'Random Numbers'!E3,IF('Random Numbers'!$B$5=3,'Random Numbers'!F3,IF('Random Numbers'!$B$5=4,'Random Numbers'!G3,'Random Numbers'!H3)))</f>
        <v>Burger &amp; Chips</v>
      </c>
      <c r="C5" s="10">
        <f>'Random Numbers'!C3</f>
        <v>60</v>
      </c>
      <c r="D5" s="10">
        <f>C5/($C$5+$C$6+$C$7+$C$8)*360</f>
        <v>120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1">
      <c r="A6" s="5"/>
      <c r="B6" s="9" t="str">
        <f>IF('Random Numbers'!B$5=2,'Random Numbers'!E4,IF('Random Numbers'!$B$5=3,'Random Numbers'!F4,IF('Random Numbers'!$B$5=4,'Random Numbers'!G4,'Random Numbers'!H4)))</f>
        <v>Salad</v>
      </c>
      <c r="C6" s="10">
        <f>'Random Numbers'!C4</f>
        <v>45</v>
      </c>
      <c r="D6" s="10">
        <f>C6/($C$5+$C$6+$C$7+$C$8)*360</f>
        <v>90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1">
      <c r="A7" s="5"/>
      <c r="B7" s="9" t="str">
        <f>IF('Random Numbers'!B$5=2,'Random Numbers'!E5,IF('Random Numbers'!$B$5=3,'Random Numbers'!F5,IF('Random Numbers'!$B$5=4,'Random Numbers'!G5,'Random Numbers'!H5)))</f>
        <v>Pasta</v>
      </c>
      <c r="C7" s="10">
        <f>'Random Numbers'!C5</f>
        <v>45</v>
      </c>
      <c r="D7" s="10">
        <f>C7/($C$5+$C$6+$C$7+$C$8)*360</f>
        <v>90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1">
      <c r="A8" s="5"/>
      <c r="B8" s="9" t="str">
        <f>IF('Random Numbers'!B$5=2,'Random Numbers'!E6,IF('Random Numbers'!$B$5=3,'Random Numbers'!F6,IF('Random Numbers'!$B$5=4,'Random Numbers'!G6,'Random Numbers'!H6)))</f>
        <v>Casserole</v>
      </c>
      <c r="C8" s="10">
        <f>'Random Numbers'!C6</f>
        <v>30</v>
      </c>
      <c r="D8" s="10">
        <f>C8/($C$5+$C$6+$C$7+$C$8)*360</f>
        <v>60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</sheetData>
  <sheetProtection/>
  <printOptions/>
  <pageMargins left="0.2755905511811024" right="0.11811023622047245" top="0.7480314960629921" bottom="0.7480314960629921" header="0.31496062992125984" footer="0.31496062992125984"/>
  <pageSetup horizontalDpi="360" verticalDpi="360" orientation="portrait" paperSize="9" r:id="rId2"/>
  <headerFooter>
    <oddFooter>&amp;CSimple Pie Chart
Foundation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160"/>
  <sheetViews>
    <sheetView tabSelected="1" zoomScale="150" zoomScaleNormal="150" zoomScalePageLayoutView="0" workbookViewId="0" topLeftCell="B1">
      <selection activeCell="B1" sqref="B1"/>
    </sheetView>
  </sheetViews>
  <sheetFormatPr defaultColWidth="9.140625" defaultRowHeight="15"/>
  <cols>
    <col min="1" max="1" width="4.8515625" style="0" customWidth="1"/>
    <col min="2" max="2" width="26.57421875" style="0" customWidth="1"/>
    <col min="3" max="3" width="14.421875" style="0" bestFit="1" customWidth="1"/>
    <col min="4" max="4" width="11.140625" style="0" customWidth="1"/>
    <col min="5" max="5" width="9.140625" style="0" customWidth="1"/>
  </cols>
  <sheetData>
    <row r="1" spans="1:31" ht="15">
      <c r="A1" s="12"/>
      <c r="B1" s="13"/>
      <c r="C1" s="13"/>
      <c r="D1" s="13"/>
      <c r="E1" s="13"/>
      <c r="F1" s="13"/>
      <c r="G1" s="13"/>
      <c r="H1" s="13"/>
      <c r="I1" s="1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">
      <c r="A2" s="15"/>
      <c r="B2" s="16" t="s">
        <v>23</v>
      </c>
      <c r="C2" s="17"/>
      <c r="D2" s="17"/>
      <c r="E2" s="17"/>
      <c r="F2" s="17"/>
      <c r="G2" s="17"/>
      <c r="H2" s="17"/>
      <c r="I2" s="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15"/>
      <c r="B3" s="17"/>
      <c r="C3" s="17"/>
      <c r="D3" s="17"/>
      <c r="E3" s="17"/>
      <c r="F3" s="17"/>
      <c r="G3" s="17"/>
      <c r="H3" s="17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42.75" customHeight="1">
      <c r="A4" s="15"/>
      <c r="B4" s="7" t="str">
        <f>IF('Random Numbers'!$A$10=1,'Random Numbers'!E9,IF('Random Numbers'!$A$10=2,'Random Numbers'!F9,IF('Random Numbers'!$A$10=3,'Random Numbers'!G9,IF('Random Numbers'!$A$10=4,'Random Numbers'!H9,'Random Numbers'!I9))))</f>
        <v>Favourite type of TV programme</v>
      </c>
      <c r="C4" s="8" t="s">
        <v>24</v>
      </c>
      <c r="D4" s="8" t="s">
        <v>25</v>
      </c>
      <c r="E4" s="17"/>
      <c r="F4" s="17"/>
      <c r="G4" s="17"/>
      <c r="H4" s="17"/>
      <c r="I4" s="1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">
      <c r="A5" s="15"/>
      <c r="B5" s="7" t="str">
        <f>IF('Random Numbers'!$A$10=1,'Random Numbers'!E10,IF('Random Numbers'!$A$10=2,'Random Numbers'!F10,IF('Random Numbers'!$A$10=3,'Random Numbers'!G10,IF('Random Numbers'!$A$10=4,'Random Numbers'!H10,'Random Numbers'!I10))))</f>
        <v>Dog</v>
      </c>
      <c r="C5" s="10">
        <f>'Random Numbers'!B10</f>
        <v>45</v>
      </c>
      <c r="D5" s="11"/>
      <c r="E5" s="17"/>
      <c r="F5" s="17"/>
      <c r="G5" s="17"/>
      <c r="H5" s="17"/>
      <c r="I5" s="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1">
      <c r="A6" s="15"/>
      <c r="B6" s="7" t="str">
        <f>IF('Random Numbers'!$A$10=1,'Random Numbers'!E11,IF('Random Numbers'!$A$10=2,'Random Numbers'!F11,IF('Random Numbers'!$A$10=3,'Random Numbers'!G11,IF('Random Numbers'!$A$10=4,'Random Numbers'!H11,'Random Numbers'!I11))))</f>
        <v>Cat</v>
      </c>
      <c r="C6" s="10">
        <f>'Random Numbers'!B11</f>
        <v>45</v>
      </c>
      <c r="D6" s="11"/>
      <c r="E6" s="17"/>
      <c r="F6" s="17"/>
      <c r="G6" s="17"/>
      <c r="H6" s="17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">
      <c r="A7" s="15"/>
      <c r="B7" s="7" t="str">
        <f>IF('Random Numbers'!$A$10=1,'Random Numbers'!E12,IF('Random Numbers'!$A$10=2,'Random Numbers'!F12,IF('Random Numbers'!$A$10=3,'Random Numbers'!G12,IF('Random Numbers'!$A$10=4,'Random Numbers'!H12,'Random Numbers'!I12))))</f>
        <v>Hamster</v>
      </c>
      <c r="C7" s="10">
        <f>'Random Numbers'!B12</f>
        <v>64</v>
      </c>
      <c r="D7" s="11"/>
      <c r="E7" s="17"/>
      <c r="F7" s="17"/>
      <c r="G7" s="17"/>
      <c r="H7" s="17"/>
      <c r="I7" s="1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1">
      <c r="A8" s="15"/>
      <c r="B8" s="7" t="str">
        <f>IF('Random Numbers'!$A$10=1,'Random Numbers'!E13,IF('Random Numbers'!$A$10=2,'Random Numbers'!F13,IF('Random Numbers'!$A$10=3,'Random Numbers'!G13,IF('Random Numbers'!$A$10=4,'Random Numbers'!H13,'Random Numbers'!I13))))</f>
        <v>Fish</v>
      </c>
      <c r="C8" s="10">
        <f>'Random Numbers'!B13</f>
        <v>59</v>
      </c>
      <c r="D8" s="11"/>
      <c r="E8" s="17"/>
      <c r="F8" s="17"/>
      <c r="G8" s="17"/>
      <c r="H8" s="17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>
      <c r="A9" s="15"/>
      <c r="B9" s="7" t="str">
        <f>IF('Random Numbers'!$A$10=1,'Random Numbers'!E14,IF('Random Numbers'!$A$10=2,'Random Numbers'!F14,IF('Random Numbers'!$A$10=3,'Random Numbers'!G14,IF('Random Numbers'!$A$10=4,'Random Numbers'!H14,'Random Numbers'!I14))))</f>
        <v>Rabbit</v>
      </c>
      <c r="C9" s="10">
        <f>'Random Numbers'!B14</f>
        <v>60</v>
      </c>
      <c r="D9" s="11"/>
      <c r="E9" s="17"/>
      <c r="F9" s="17"/>
      <c r="G9" s="17"/>
      <c r="H9" s="17"/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15"/>
      <c r="B10" s="17"/>
      <c r="C10" s="17"/>
      <c r="D10" s="17"/>
      <c r="E10" s="17"/>
      <c r="F10" s="17"/>
      <c r="G10" s="17"/>
      <c r="H10" s="17"/>
      <c r="I10" s="1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15"/>
      <c r="B11" s="17"/>
      <c r="C11" s="17"/>
      <c r="D11" s="17"/>
      <c r="E11" s="17"/>
      <c r="F11" s="17"/>
      <c r="G11" s="17"/>
      <c r="H11" s="17"/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15"/>
      <c r="B12" s="17"/>
      <c r="C12" s="17"/>
      <c r="D12" s="17"/>
      <c r="E12" s="17"/>
      <c r="F12" s="17"/>
      <c r="G12" s="17"/>
      <c r="H12" s="17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thickBot="1">
      <c r="A13" s="19"/>
      <c r="B13" s="20"/>
      <c r="C13" s="20"/>
      <c r="D13" s="20"/>
      <c r="E13" s="20"/>
      <c r="F13" s="20"/>
      <c r="G13" s="20"/>
      <c r="H13" s="20"/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</sheetData>
  <sheetProtection/>
  <printOptions/>
  <pageMargins left="0.31496062992125984" right="0.2362204724409449" top="0.7480314960629921" bottom="0.7480314960629921" header="0.31496062992125984" footer="0.31496062992125984"/>
  <pageSetup horizontalDpi="360" verticalDpi="360" orientation="portrait" paperSize="9" scale="95" r:id="rId2"/>
  <headerFooter>
    <oddFooter>&amp;CPie Chart Harder
Foundation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160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6.57421875" style="0" customWidth="1"/>
    <col min="3" max="3" width="14.421875" style="0" bestFit="1" customWidth="1"/>
    <col min="4" max="4" width="11.140625" style="0" customWidth="1"/>
    <col min="5" max="5" width="9.140625" style="0" customWidth="1"/>
  </cols>
  <sheetData>
    <row r="1" spans="1:31" ht="15">
      <c r="A1" s="12"/>
      <c r="B1" s="13"/>
      <c r="C1" s="13"/>
      <c r="D1" s="13"/>
      <c r="E1" s="13"/>
      <c r="F1" s="13"/>
      <c r="G1" s="13"/>
      <c r="H1" s="13"/>
      <c r="I1" s="1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">
      <c r="A2" s="15"/>
      <c r="B2" s="16" t="s">
        <v>23</v>
      </c>
      <c r="C2" s="17"/>
      <c r="D2" s="17"/>
      <c r="E2" s="17"/>
      <c r="F2" s="17"/>
      <c r="G2" s="17"/>
      <c r="H2" s="17"/>
      <c r="I2" s="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15"/>
      <c r="B3" s="17"/>
      <c r="C3" s="17"/>
      <c r="D3" s="17"/>
      <c r="E3" s="17"/>
      <c r="F3" s="17"/>
      <c r="G3" s="17"/>
      <c r="H3" s="17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42.75" customHeight="1">
      <c r="A4" s="15"/>
      <c r="B4" s="7" t="str">
        <f>'Draw Pie Chart (Harder)'!B4</f>
        <v>Favourite type of TV programme</v>
      </c>
      <c r="C4" s="8" t="s">
        <v>24</v>
      </c>
      <c r="D4" s="8" t="s">
        <v>25</v>
      </c>
      <c r="E4" s="17"/>
      <c r="F4" s="17"/>
      <c r="G4" s="17"/>
      <c r="H4" s="17"/>
      <c r="I4" s="1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">
      <c r="A5" s="15"/>
      <c r="B5" s="7" t="str">
        <f>'Draw Pie Chart (Harder)'!B5</f>
        <v>Dog</v>
      </c>
      <c r="C5" s="10">
        <f>'Random Numbers'!B10</f>
        <v>45</v>
      </c>
      <c r="D5" s="95">
        <f>C5*360/($C$5+$C$6+$C$7+$C$8+$C$9)</f>
        <v>59.34065934065934</v>
      </c>
      <c r="E5" s="17"/>
      <c r="F5" s="17"/>
      <c r="G5" s="17"/>
      <c r="H5" s="17"/>
      <c r="I5" s="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1">
      <c r="A6" s="15"/>
      <c r="B6" s="7" t="str">
        <f>'Draw Pie Chart (Harder)'!B6</f>
        <v>Cat</v>
      </c>
      <c r="C6" s="10">
        <f>'Random Numbers'!B11</f>
        <v>45</v>
      </c>
      <c r="D6" s="95">
        <f>C6*360/($C$5+$C$6+$C$7+$C$8+$C$9)</f>
        <v>59.34065934065934</v>
      </c>
      <c r="E6" s="17"/>
      <c r="F6" s="17"/>
      <c r="G6" s="17"/>
      <c r="H6" s="17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">
      <c r="A7" s="15"/>
      <c r="B7" s="7" t="str">
        <f>'Draw Pie Chart (Harder)'!B7</f>
        <v>Hamster</v>
      </c>
      <c r="C7" s="10">
        <f>'Random Numbers'!B12</f>
        <v>64</v>
      </c>
      <c r="D7" s="95">
        <f>C7*360/($C$5+$C$6+$C$7+$C$8+$C$9)</f>
        <v>84.3956043956044</v>
      </c>
      <c r="E7" s="17"/>
      <c r="F7" s="17"/>
      <c r="G7" s="17"/>
      <c r="H7" s="17"/>
      <c r="I7" s="1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1">
      <c r="A8" s="15"/>
      <c r="B8" s="7" t="str">
        <f>'Draw Pie Chart (Harder)'!B8</f>
        <v>Fish</v>
      </c>
      <c r="C8" s="10">
        <f>'Random Numbers'!B13</f>
        <v>59</v>
      </c>
      <c r="D8" s="95">
        <f>C8*360/($C$5+$C$6+$C$7+$C$8+$C$9)</f>
        <v>77.8021978021978</v>
      </c>
      <c r="E8" s="17"/>
      <c r="F8" s="17"/>
      <c r="G8" s="17"/>
      <c r="H8" s="17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>
      <c r="A9" s="15"/>
      <c r="B9" s="7" t="str">
        <f>'Draw Pie Chart (Harder)'!B9</f>
        <v>Rabbit</v>
      </c>
      <c r="C9" s="10">
        <f>'Random Numbers'!B14</f>
        <v>60</v>
      </c>
      <c r="D9" s="95">
        <f>C9*360/($C$5+$C$6+$C$7+$C$8+$C$9)</f>
        <v>79.12087912087912</v>
      </c>
      <c r="E9" s="17"/>
      <c r="F9" s="17"/>
      <c r="G9" s="17"/>
      <c r="H9" s="17"/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15"/>
      <c r="B10" s="17"/>
      <c r="C10" s="17"/>
      <c r="D10" s="17"/>
      <c r="E10" s="17"/>
      <c r="F10" s="17"/>
      <c r="G10" s="17"/>
      <c r="H10" s="17"/>
      <c r="I10" s="1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15"/>
      <c r="B11" s="17"/>
      <c r="C11" s="17"/>
      <c r="D11" s="17"/>
      <c r="E11" s="17"/>
      <c r="F11" s="17"/>
      <c r="G11" s="17"/>
      <c r="H11" s="17"/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15"/>
      <c r="B12" s="17"/>
      <c r="C12" s="17"/>
      <c r="D12" s="17"/>
      <c r="E12" s="17"/>
      <c r="F12" s="17"/>
      <c r="G12" s="17"/>
      <c r="H12" s="17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thickBot="1">
      <c r="A13" s="19"/>
      <c r="B13" s="20"/>
      <c r="C13" s="20"/>
      <c r="D13" s="20"/>
      <c r="E13" s="20"/>
      <c r="F13" s="20"/>
      <c r="G13" s="20"/>
      <c r="H13" s="20"/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2" r:id="rId2"/>
  <headerFooter>
    <oddFooter>&amp;CPie Chart Harder
Foundation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11.8515625" style="23" bestFit="1" customWidth="1"/>
    <col min="3" max="3" width="12.57421875" style="23" bestFit="1" customWidth="1"/>
    <col min="4" max="4" width="12.00390625" style="23" customWidth="1"/>
    <col min="5" max="6" width="9.140625" style="23" customWidth="1"/>
    <col min="7" max="7" width="12.7109375" style="23" customWidth="1"/>
    <col min="8" max="8" width="12.421875" style="23" customWidth="1"/>
    <col min="9" max="16384" width="9.140625" style="23" customWidth="1"/>
  </cols>
  <sheetData>
    <row r="1" spans="1:7" s="32" customFormat="1" ht="18">
      <c r="A1" s="100"/>
      <c r="B1" s="198" t="s">
        <v>29</v>
      </c>
      <c r="C1" s="198"/>
      <c r="D1" s="198"/>
      <c r="E1" s="198"/>
      <c r="F1" s="198"/>
      <c r="G1" s="101"/>
    </row>
    <row r="2" spans="1:7" s="32" customFormat="1" ht="14.25" customHeight="1">
      <c r="A2" s="29"/>
      <c r="B2" s="85"/>
      <c r="C2" s="85"/>
      <c r="D2" s="85"/>
      <c r="E2" s="85"/>
      <c r="F2" s="85"/>
      <c r="G2" s="31"/>
    </row>
    <row r="3" spans="1:14" ht="12.75">
      <c r="A3" s="29"/>
      <c r="B3" s="26">
        <f ca="1">ROUNDUP((ROUND(RAND(),1)*10/4),0)</f>
        <v>1</v>
      </c>
      <c r="C3" s="26">
        <f>IF(B3=0,6,B3)</f>
        <v>1</v>
      </c>
      <c r="D3" s="26">
        <f ca="1">ROUNDUP((ROUND(RAND(),1)*10/4),0)</f>
        <v>2</v>
      </c>
      <c r="E3" s="26">
        <f>IF(D3=0,6,D3)</f>
        <v>2</v>
      </c>
      <c r="F3" s="24"/>
      <c r="G3" s="102"/>
      <c r="H3" s="24"/>
      <c r="I3" s="27"/>
      <c r="J3" s="28"/>
      <c r="K3" s="24"/>
      <c r="L3" s="25"/>
      <c r="M3" s="25"/>
      <c r="N3" s="25"/>
    </row>
    <row r="4" spans="1:14" ht="37.5">
      <c r="A4" s="103"/>
      <c r="B4" s="76" t="s">
        <v>50</v>
      </c>
      <c r="C4" s="76" t="s">
        <v>51</v>
      </c>
      <c r="D4" s="83"/>
      <c r="E4" s="24"/>
      <c r="F4" s="77"/>
      <c r="G4" s="104"/>
      <c r="H4" s="82"/>
      <c r="I4" s="83"/>
      <c r="J4" s="24"/>
      <c r="K4" s="24"/>
      <c r="L4" s="25"/>
      <c r="M4" s="25"/>
      <c r="N4" s="25"/>
    </row>
    <row r="5" spans="1:14" ht="18">
      <c r="A5" s="29"/>
      <c r="B5" s="78">
        <f>$B$3+1</f>
        <v>2</v>
      </c>
      <c r="C5" s="78">
        <f>1*$C$3</f>
        <v>1</v>
      </c>
      <c r="D5" s="24"/>
      <c r="E5" s="24"/>
      <c r="F5" s="24"/>
      <c r="G5" s="105"/>
      <c r="H5" s="79"/>
      <c r="I5" s="24"/>
      <c r="J5" s="24"/>
      <c r="K5" s="24"/>
      <c r="L5" s="25"/>
      <c r="M5" s="25"/>
      <c r="N5" s="25"/>
    </row>
    <row r="6" spans="1:14" ht="18">
      <c r="A6" s="29"/>
      <c r="B6" s="78">
        <f>B5+1</f>
        <v>3</v>
      </c>
      <c r="C6" s="78">
        <f>2*$C$3</f>
        <v>2</v>
      </c>
      <c r="D6" s="24"/>
      <c r="E6" s="24"/>
      <c r="F6" s="24"/>
      <c r="G6" s="105"/>
      <c r="H6" s="79"/>
      <c r="I6" s="24"/>
      <c r="J6" s="24"/>
      <c r="K6" s="24"/>
      <c r="L6" s="25"/>
      <c r="M6" s="25"/>
      <c r="N6" s="25"/>
    </row>
    <row r="7" spans="1:14" ht="18">
      <c r="A7" s="29"/>
      <c r="B7" s="78">
        <f>B6+1</f>
        <v>4</v>
      </c>
      <c r="C7" s="78">
        <f>4*$C$3</f>
        <v>4</v>
      </c>
      <c r="D7" s="24"/>
      <c r="E7" s="24"/>
      <c r="F7" s="24"/>
      <c r="G7" s="105"/>
      <c r="H7" s="79"/>
      <c r="I7" s="24"/>
      <c r="J7" s="24"/>
      <c r="K7" s="24"/>
      <c r="L7" s="25"/>
      <c r="M7" s="25"/>
      <c r="N7" s="25"/>
    </row>
    <row r="8" spans="1:14" ht="18">
      <c r="A8" s="29"/>
      <c r="B8" s="78">
        <f>B7+1</f>
        <v>5</v>
      </c>
      <c r="C8" s="78">
        <f>3*$C$3</f>
        <v>3</v>
      </c>
      <c r="D8" s="24"/>
      <c r="E8" s="24"/>
      <c r="F8" s="24"/>
      <c r="G8" s="105"/>
      <c r="H8" s="79"/>
      <c r="I8" s="24"/>
      <c r="J8" s="24"/>
      <c r="K8" s="24"/>
      <c r="L8" s="25"/>
      <c r="M8" s="25"/>
      <c r="N8" s="25"/>
    </row>
    <row r="9" spans="1:14" ht="18">
      <c r="A9" s="29"/>
      <c r="B9" s="78">
        <f>B8+1</f>
        <v>6</v>
      </c>
      <c r="C9" s="78">
        <f>2*$C$3</f>
        <v>2</v>
      </c>
      <c r="D9" s="24"/>
      <c r="E9" s="24"/>
      <c r="F9" s="24"/>
      <c r="G9" s="105"/>
      <c r="H9" s="79"/>
      <c r="I9" s="24"/>
      <c r="J9" s="24"/>
      <c r="K9" s="24"/>
      <c r="L9" s="25"/>
      <c r="M9" s="25"/>
      <c r="N9" s="25"/>
    </row>
    <row r="10" spans="1:14" ht="18">
      <c r="A10" s="29"/>
      <c r="B10" s="79"/>
      <c r="C10" s="24"/>
      <c r="D10" s="24"/>
      <c r="E10" s="24"/>
      <c r="F10" s="24"/>
      <c r="G10" s="105"/>
      <c r="H10" s="24"/>
      <c r="I10" s="24"/>
      <c r="J10" s="24"/>
      <c r="K10" s="24"/>
      <c r="L10" s="25"/>
      <c r="M10" s="25"/>
      <c r="N10" s="25"/>
    </row>
    <row r="11" spans="1:14" ht="19.5">
      <c r="A11" s="29"/>
      <c r="B11" s="94" t="s">
        <v>54</v>
      </c>
      <c r="C11" s="24"/>
      <c r="D11" s="24"/>
      <c r="E11" s="24"/>
      <c r="F11" s="24"/>
      <c r="G11" s="31"/>
      <c r="H11" s="24"/>
      <c r="I11" s="24"/>
      <c r="J11" s="24"/>
      <c r="K11" s="24"/>
      <c r="L11" s="25"/>
      <c r="M11" s="25"/>
      <c r="N11" s="25"/>
    </row>
    <row r="12" spans="1:14" ht="20.25">
      <c r="A12" s="29"/>
      <c r="B12" s="94" t="s">
        <v>55</v>
      </c>
      <c r="C12" s="24"/>
      <c r="D12" s="24"/>
      <c r="E12" s="24"/>
      <c r="F12" s="24"/>
      <c r="G12" s="106"/>
      <c r="H12" s="24"/>
      <c r="I12" s="24"/>
      <c r="J12" s="24"/>
      <c r="K12" s="24"/>
      <c r="L12" s="25"/>
      <c r="M12" s="25"/>
      <c r="N12" s="25"/>
    </row>
    <row r="13" spans="1:14" ht="19.5">
      <c r="A13" s="107"/>
      <c r="B13" s="94" t="s">
        <v>43</v>
      </c>
      <c r="C13" s="49"/>
      <c r="D13" s="48"/>
      <c r="E13" s="98"/>
      <c r="F13" s="57"/>
      <c r="G13" s="31"/>
      <c r="H13" s="24"/>
      <c r="I13" s="24"/>
      <c r="J13" s="24"/>
      <c r="K13" s="25"/>
      <c r="L13" s="25"/>
      <c r="M13" s="25"/>
      <c r="N13" s="25"/>
    </row>
    <row r="14" spans="1:14" ht="19.5">
      <c r="A14" s="107"/>
      <c r="B14" s="99" t="s">
        <v>56</v>
      </c>
      <c r="C14" s="51"/>
      <c r="D14" s="43"/>
      <c r="E14" s="55"/>
      <c r="F14" s="43"/>
      <c r="G14" s="31"/>
      <c r="H14" s="25"/>
      <c r="I14" s="25"/>
      <c r="J14" s="25"/>
      <c r="K14" s="25"/>
      <c r="L14" s="25"/>
      <c r="M14" s="25"/>
      <c r="N14" s="25"/>
    </row>
    <row r="15" spans="1:14" ht="13.5" thickBot="1">
      <c r="A15" s="108"/>
      <c r="B15" s="109"/>
      <c r="C15" s="109"/>
      <c r="D15" s="109"/>
      <c r="E15" s="109"/>
      <c r="F15" s="109"/>
      <c r="G15" s="110"/>
      <c r="H15" s="25"/>
      <c r="I15" s="25"/>
      <c r="J15" s="25"/>
      <c r="K15" s="25"/>
      <c r="L15" s="25"/>
      <c r="M15" s="25"/>
      <c r="N15" s="25"/>
    </row>
    <row r="16" spans="1:14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">
    <mergeCell ref="B1:F1"/>
  </mergeCells>
  <printOptions horizontalCentered="1"/>
  <pageMargins left="0.7480314960629921" right="0.7480314960629921" top="0.11811023622047245" bottom="0.15748031496062992" header="0.11811023622047245" footer="0.11811023622047245"/>
  <pageSetup horizontalDpi="600" verticalDpi="600" orientation="portrait" paperSize="9" r:id="rId2"/>
  <headerFooter alignWithMargins="0">
    <oddFooter>&amp;CFoundation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2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11.8515625" style="23" bestFit="1" customWidth="1"/>
    <col min="3" max="3" width="12.57421875" style="23" bestFit="1" customWidth="1"/>
    <col min="4" max="4" width="6.140625" style="23" customWidth="1"/>
    <col min="5" max="5" width="12.00390625" style="23" customWidth="1"/>
    <col min="6" max="7" width="9.140625" style="23" customWidth="1"/>
    <col min="8" max="8" width="12.7109375" style="23" customWidth="1"/>
    <col min="9" max="9" width="3.140625" style="23" customWidth="1"/>
    <col min="10" max="10" width="1.7109375" style="23" customWidth="1"/>
    <col min="11" max="11" width="2.57421875" style="23" bestFit="1" customWidth="1"/>
    <col min="12" max="12" width="1.8515625" style="23" customWidth="1"/>
    <col min="13" max="13" width="3.421875" style="23" customWidth="1"/>
    <col min="14" max="16384" width="9.140625" style="23" customWidth="1"/>
  </cols>
  <sheetData>
    <row r="1" spans="1:13" s="32" customFormat="1" ht="18">
      <c r="A1" s="100"/>
      <c r="B1" s="198" t="s">
        <v>29</v>
      </c>
      <c r="C1" s="198"/>
      <c r="D1" s="198"/>
      <c r="E1" s="198"/>
      <c r="F1" s="198"/>
      <c r="G1" s="198"/>
      <c r="H1" s="114"/>
      <c r="I1" s="114"/>
      <c r="J1" s="114"/>
      <c r="K1" s="114"/>
      <c r="L1" s="114"/>
      <c r="M1" s="101"/>
    </row>
    <row r="2" spans="1:13" s="32" customFormat="1" ht="18">
      <c r="A2" s="29"/>
      <c r="B2" s="85"/>
      <c r="C2" s="85"/>
      <c r="D2" s="85"/>
      <c r="E2" s="85"/>
      <c r="F2" s="85"/>
      <c r="G2" s="85"/>
      <c r="H2" s="30"/>
      <c r="I2" s="30"/>
      <c r="J2" s="30"/>
      <c r="K2" s="30"/>
      <c r="L2" s="30"/>
      <c r="M2" s="31"/>
    </row>
    <row r="3" spans="1:15" ht="12.75">
      <c r="A3" s="29"/>
      <c r="B3" s="26">
        <f ca="1">ROUNDUP((ROUND(RAND(),1)*10/4),0)</f>
        <v>2</v>
      </c>
      <c r="C3" s="26">
        <f>IF(B3=0,6,B3)</f>
        <v>2</v>
      </c>
      <c r="D3" s="26"/>
      <c r="E3" s="26">
        <f ca="1">ROUNDUP((ROUND(RAND(),1)*10/4),0)</f>
        <v>3</v>
      </c>
      <c r="F3" s="26">
        <f>IF(E3=0,6,E3)</f>
        <v>3</v>
      </c>
      <c r="G3" s="24"/>
      <c r="H3" s="91">
        <f>MAX(C5:C9)</f>
        <v>4</v>
      </c>
      <c r="I3" s="24"/>
      <c r="J3" s="27"/>
      <c r="K3" s="28"/>
      <c r="L3" s="24"/>
      <c r="M3" s="31"/>
      <c r="N3" s="25"/>
      <c r="O3" s="25"/>
    </row>
    <row r="4" spans="1:15" ht="37.5">
      <c r="A4" s="103"/>
      <c r="B4" s="76" t="s">
        <v>50</v>
      </c>
      <c r="C4" s="76" t="s">
        <v>51</v>
      </c>
      <c r="D4" s="199" t="s">
        <v>52</v>
      </c>
      <c r="E4" s="200"/>
      <c r="F4" s="24"/>
      <c r="G4" s="90" t="s">
        <v>57</v>
      </c>
      <c r="H4" s="92">
        <f>VLOOKUP(H3,A5:C9,2)</f>
        <v>4</v>
      </c>
      <c r="I4" s="82"/>
      <c r="J4" s="83"/>
      <c r="K4" s="24"/>
      <c r="L4" s="24"/>
      <c r="M4" s="31"/>
      <c r="N4" s="25"/>
      <c r="O4" s="25"/>
    </row>
    <row r="5" spans="1:15" ht="18">
      <c r="A5" s="64">
        <f>C5</f>
        <v>1</v>
      </c>
      <c r="B5" s="78">
        <f>'Frequency Table Avg'!B5</f>
        <v>2</v>
      </c>
      <c r="C5" s="78">
        <f>'Frequency Table Avg'!C5</f>
        <v>1</v>
      </c>
      <c r="D5" s="86"/>
      <c r="E5" s="87">
        <f>C5*B5</f>
        <v>2</v>
      </c>
      <c r="F5" s="65">
        <f>C5</f>
        <v>1</v>
      </c>
      <c r="G5" s="161"/>
      <c r="H5" s="79"/>
      <c r="I5" s="79"/>
      <c r="J5" s="24"/>
      <c r="K5" s="24"/>
      <c r="L5" s="24"/>
      <c r="M5" s="31"/>
      <c r="N5" s="25"/>
      <c r="O5" s="25"/>
    </row>
    <row r="6" spans="1:15" ht="18">
      <c r="A6" s="64">
        <f>C6</f>
        <v>2</v>
      </c>
      <c r="B6" s="78">
        <f>'Frequency Table Avg'!B6</f>
        <v>3</v>
      </c>
      <c r="C6" s="78">
        <f>'Frequency Table Avg'!C6</f>
        <v>2</v>
      </c>
      <c r="D6" s="86"/>
      <c r="E6" s="87">
        <f>C6*B6</f>
        <v>6</v>
      </c>
      <c r="F6" s="65">
        <f>F5+C6</f>
        <v>3</v>
      </c>
      <c r="G6" s="162" t="s">
        <v>47</v>
      </c>
      <c r="H6" s="79"/>
      <c r="I6" s="163">
        <f>C10</f>
        <v>12</v>
      </c>
      <c r="J6" s="164" t="s">
        <v>48</v>
      </c>
      <c r="K6" s="165">
        <v>2</v>
      </c>
      <c r="L6" s="165" t="s">
        <v>49</v>
      </c>
      <c r="M6" s="166">
        <f>I6/2</f>
        <v>6</v>
      </c>
      <c r="N6" s="25"/>
      <c r="O6" s="25"/>
    </row>
    <row r="7" spans="1:15" ht="18.75">
      <c r="A7" s="64">
        <f>C7</f>
        <v>4</v>
      </c>
      <c r="B7" s="78">
        <f>'Frequency Table Avg'!B7</f>
        <v>4</v>
      </c>
      <c r="C7" s="78">
        <f>'Frequency Table Avg'!C7</f>
        <v>4</v>
      </c>
      <c r="D7" s="86"/>
      <c r="E7" s="87">
        <f>C7*B7</f>
        <v>16</v>
      </c>
      <c r="F7" s="65">
        <f>F6+C7</f>
        <v>7</v>
      </c>
      <c r="G7" s="90" t="s">
        <v>58</v>
      </c>
      <c r="H7" s="80">
        <f>IF(M6&lt;F5,B5,IF(M6&lt;F6,B6,IF(M6&lt;F7,B7,IF(M6&lt;F8,B8,B9))))</f>
        <v>4</v>
      </c>
      <c r="I7" s="79"/>
      <c r="J7" s="24"/>
      <c r="K7" s="24"/>
      <c r="L7" s="24"/>
      <c r="M7" s="31"/>
      <c r="N7" s="25"/>
      <c r="O7" s="25"/>
    </row>
    <row r="8" spans="1:15" ht="18.75">
      <c r="A8" s="64">
        <f>C8</f>
        <v>3</v>
      </c>
      <c r="B8" s="78">
        <f>'Frequency Table Avg'!B8</f>
        <v>5</v>
      </c>
      <c r="C8" s="78">
        <f>'Frequency Table Avg'!C8</f>
        <v>3</v>
      </c>
      <c r="D8" s="86"/>
      <c r="E8" s="87">
        <f>C8*B8</f>
        <v>15</v>
      </c>
      <c r="F8" s="65">
        <f>F7+C8</f>
        <v>10</v>
      </c>
      <c r="G8" s="90" t="s">
        <v>46</v>
      </c>
      <c r="H8" s="80">
        <f>B9-B5</f>
        <v>4</v>
      </c>
      <c r="I8" s="79"/>
      <c r="J8" s="24"/>
      <c r="K8" s="24"/>
      <c r="L8" s="24"/>
      <c r="M8" s="31"/>
      <c r="N8" s="25"/>
      <c r="O8" s="25"/>
    </row>
    <row r="9" spans="1:15" ht="18">
      <c r="A9" s="64">
        <f>C9</f>
        <v>2</v>
      </c>
      <c r="B9" s="78">
        <f>'Frequency Table Avg'!B9</f>
        <v>6</v>
      </c>
      <c r="C9" s="78">
        <f>'Frequency Table Avg'!C9</f>
        <v>2</v>
      </c>
      <c r="D9" s="86"/>
      <c r="E9" s="87">
        <f>C9*B9</f>
        <v>12</v>
      </c>
      <c r="F9" s="65">
        <f>F8+C9</f>
        <v>12</v>
      </c>
      <c r="G9" s="24"/>
      <c r="H9" s="79"/>
      <c r="I9" s="79"/>
      <c r="J9" s="24"/>
      <c r="K9" s="24"/>
      <c r="L9" s="24"/>
      <c r="M9" s="31"/>
      <c r="N9" s="25"/>
      <c r="O9" s="25"/>
    </row>
    <row r="10" spans="1:15" ht="31.5">
      <c r="A10" s="167"/>
      <c r="B10" s="93" t="s">
        <v>59</v>
      </c>
      <c r="C10" s="168">
        <f>SUM(C5:C9)</f>
        <v>12</v>
      </c>
      <c r="D10" s="88" t="s">
        <v>53</v>
      </c>
      <c r="E10" s="169">
        <f>SUM(E5:E9)</f>
        <v>51</v>
      </c>
      <c r="F10" s="170"/>
      <c r="G10" s="55"/>
      <c r="H10" s="79"/>
      <c r="I10" s="24"/>
      <c r="J10" s="24"/>
      <c r="K10" s="24"/>
      <c r="L10" s="24"/>
      <c r="M10" s="31"/>
      <c r="N10" s="25"/>
      <c r="O10" s="25"/>
    </row>
    <row r="11" spans="1:15" ht="18.75">
      <c r="A11" s="171" t="s">
        <v>35</v>
      </c>
      <c r="B11" s="49" t="s">
        <v>36</v>
      </c>
      <c r="C11" s="48" t="s">
        <v>35</v>
      </c>
      <c r="D11" s="172">
        <f>E10</f>
        <v>51</v>
      </c>
      <c r="E11" s="173" t="s">
        <v>49</v>
      </c>
      <c r="F11" s="89">
        <f>D11/D12</f>
        <v>4.25</v>
      </c>
      <c r="G11" s="24"/>
      <c r="H11" s="84"/>
      <c r="I11" s="24"/>
      <c r="J11" s="24"/>
      <c r="K11" s="24"/>
      <c r="L11" s="24"/>
      <c r="M11" s="31"/>
      <c r="N11" s="25"/>
      <c r="O11" s="25"/>
    </row>
    <row r="12" spans="1:15" ht="19.5" thickBot="1">
      <c r="A12" s="174"/>
      <c r="B12" s="175" t="s">
        <v>37</v>
      </c>
      <c r="C12" s="121"/>
      <c r="D12" s="176">
        <f>C10</f>
        <v>12</v>
      </c>
      <c r="E12" s="121"/>
      <c r="F12" s="177"/>
      <c r="G12" s="178"/>
      <c r="H12" s="120"/>
      <c r="I12" s="109"/>
      <c r="J12" s="109"/>
      <c r="K12" s="109"/>
      <c r="L12" s="109"/>
      <c r="M12" s="110"/>
      <c r="N12" s="25"/>
      <c r="O12" s="25"/>
    </row>
    <row r="13" spans="1:15" ht="15.75">
      <c r="A13" s="58"/>
      <c r="B13" s="50"/>
      <c r="C13" s="51"/>
      <c r="D13" s="51"/>
      <c r="E13" s="58"/>
      <c r="F13" s="60"/>
      <c r="G13" s="58"/>
      <c r="H13" s="32"/>
      <c r="I13" s="25"/>
      <c r="J13" s="25"/>
      <c r="K13" s="25"/>
      <c r="L13" s="25"/>
      <c r="M13" s="25"/>
      <c r="N13" s="25"/>
      <c r="O13" s="25"/>
    </row>
    <row r="14" spans="1:15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</sheetData>
  <sheetProtection/>
  <mergeCells count="2">
    <mergeCell ref="B1:G1"/>
    <mergeCell ref="D4:E4"/>
  </mergeCells>
  <printOptions horizontalCentered="1"/>
  <pageMargins left="0.35433070866141736" right="0.2755905511811024" top="0.11811023622047245" bottom="0.15748031496062992" header="0.11811023622047245" footer="0.11811023622047245"/>
  <pageSetup horizontalDpi="600" verticalDpi="600" orientation="portrait" paperSize="9" r:id="rId2"/>
  <headerFooter alignWithMargins="0">
    <oddFooter>&amp;CFoundation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2010-01-04T11:54:40Z</cp:lastPrinted>
  <dcterms:created xsi:type="dcterms:W3CDTF">2009-12-22T19:26:09Z</dcterms:created>
  <dcterms:modified xsi:type="dcterms:W3CDTF">2010-01-04T12:11:26Z</dcterms:modified>
  <cp:category/>
  <cp:version/>
  <cp:contentType/>
  <cp:contentStatus/>
</cp:coreProperties>
</file>